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0" yWindow="0" windowWidth="24000" windowHeight="9600"/>
  </bookViews>
  <sheets>
    <sheet name="FRR" sheetId="3" r:id="rId1"/>
  </sheets>
  <definedNames>
    <definedName name="_xlnm._FilterDatabase" localSheetId="0" hidden="1">FRR!$A$5:$K$25</definedName>
    <definedName name="_xlnm.Print_Area" localSheetId="0">FRR!$A$1:$K$93</definedName>
    <definedName name="_xlnm.Print_Titles" localSheetId="0">FRR!$5:$5</definedName>
  </definedNames>
  <calcPr calcId="152511"/>
</workbook>
</file>

<file path=xl/calcChain.xml><?xml version="1.0" encoding="utf-8"?>
<calcChain xmlns="http://schemas.openxmlformats.org/spreadsheetml/2006/main">
  <c r="G39" i="3" l="1"/>
  <c r="H39" i="3" s="1"/>
  <c r="H8" i="3" l="1"/>
  <c r="H89" i="3" l="1"/>
  <c r="H88" i="3"/>
  <c r="H87" i="3"/>
  <c r="H86" i="3"/>
  <c r="H85" i="3"/>
  <c r="H84" i="3"/>
  <c r="G19" i="3" l="1"/>
  <c r="G15" i="3"/>
  <c r="G25" i="3"/>
  <c r="G17" i="3"/>
  <c r="G12" i="3"/>
  <c r="H26" i="3" l="1"/>
  <c r="H58" i="3" l="1"/>
  <c r="H59" i="3"/>
  <c r="H60" i="3"/>
  <c r="H61" i="3"/>
  <c r="H62" i="3"/>
  <c r="H63" i="3"/>
  <c r="H64" i="3"/>
  <c r="H65" i="3"/>
  <c r="H66" i="3"/>
  <c r="H67" i="3"/>
  <c r="H68" i="3"/>
  <c r="H69" i="3"/>
  <c r="H70" i="3"/>
  <c r="H71" i="3"/>
  <c r="H72" i="3"/>
  <c r="H73" i="3"/>
  <c r="H74" i="3"/>
  <c r="H75" i="3"/>
  <c r="H76" i="3"/>
  <c r="H77" i="3"/>
  <c r="H78" i="3"/>
  <c r="H79" i="3"/>
  <c r="H80" i="3"/>
  <c r="H81" i="3"/>
  <c r="H57" i="3"/>
  <c r="H23" i="3" l="1"/>
  <c r="H22" i="3"/>
  <c r="H21" i="3"/>
  <c r="H14" i="3"/>
  <c r="H13" i="3"/>
  <c r="H11" i="3"/>
  <c r="H10" i="3"/>
  <c r="H7" i="3"/>
  <c r="H54" i="3"/>
  <c r="G52" i="3"/>
  <c r="H52" i="3" s="1"/>
  <c r="G50" i="3"/>
  <c r="H50" i="3" s="1"/>
  <c r="G48" i="3"/>
  <c r="H48" i="3" s="1"/>
  <c r="H45" i="3"/>
  <c r="H44" i="3"/>
  <c r="H43" i="3"/>
  <c r="H42" i="3"/>
  <c r="H37" i="3"/>
  <c r="H36" i="3"/>
  <c r="H35" i="3"/>
  <c r="H34" i="3"/>
  <c r="H32" i="3"/>
  <c r="H31" i="3"/>
  <c r="H30" i="3"/>
  <c r="H91" i="3" l="1"/>
  <c r="G92" i="3"/>
</calcChain>
</file>

<file path=xl/comments1.xml><?xml version="1.0" encoding="utf-8"?>
<comments xmlns="http://schemas.openxmlformats.org/spreadsheetml/2006/main">
  <authors>
    <author>Javier Dario Sastoque Gomez</author>
    <author>Ricardo Andres Garcia Huertas</author>
  </authors>
  <commentList>
    <comment ref="G11" authorId="0" shapeId="0">
      <text>
        <r>
          <rPr>
            <b/>
            <sz val="9"/>
            <color indexed="81"/>
            <rFont val="Tahoma"/>
            <family val="2"/>
          </rPr>
          <t>Javier Dario Sastoque Gomez:</t>
        </r>
        <r>
          <rPr>
            <sz val="9"/>
            <color indexed="81"/>
            <rFont val="Tahoma"/>
            <family val="2"/>
          </rPr>
          <t xml:space="preserve">
VALOR POR PROYECTO 757.858.465 SALDO NORMAL FUNCIONAMIENTO</t>
        </r>
      </text>
    </comment>
    <comment ref="E18" authorId="0" shapeId="0">
      <text>
        <r>
          <rPr>
            <b/>
            <sz val="9"/>
            <color indexed="81"/>
            <rFont val="Tahoma"/>
            <family val="2"/>
          </rPr>
          <t>Javier Dario Sastoque Gomez:</t>
        </r>
        <r>
          <rPr>
            <sz val="9"/>
            <color indexed="81"/>
            <rFont val="Tahoma"/>
            <family val="2"/>
          </rPr>
          <t xml:space="preserve">
Revisar modalidad, podria ser una publica.
Otras areas estan tambiue adquiriendo este tipo de bienes.
</t>
        </r>
      </text>
    </comment>
    <comment ref="G25" authorId="1" shapeId="0">
      <text>
        <r>
          <rPr>
            <b/>
            <sz val="9"/>
            <color indexed="81"/>
            <rFont val="Tahoma"/>
            <family val="2"/>
          </rPr>
          <t>Ricardo Andres Garcia Huertas:</t>
        </r>
        <r>
          <rPr>
            <sz val="9"/>
            <color indexed="81"/>
            <rFont val="Tahoma"/>
            <family val="2"/>
          </rPr>
          <t xml:space="preserve">
2020 - DE MAYO A DICIEMBRE MAS VIGENCIAS FUTURAS
</t>
        </r>
      </text>
    </comment>
    <comment ref="E37" authorId="0" shapeId="0">
      <text>
        <r>
          <rPr>
            <b/>
            <sz val="9"/>
            <color indexed="81"/>
            <rFont val="Tahoma"/>
            <family val="2"/>
          </rPr>
          <t>Javier Dario Sastoque Gomez:</t>
        </r>
        <r>
          <rPr>
            <sz val="9"/>
            <color indexed="81"/>
            <rFont val="Tahoma"/>
            <family val="2"/>
          </rPr>
          <t xml:space="preserve">
Revisar modalidad, podria ser una publica.
Otras areas estan tambiue adquiriendo este tipo de bienes.
</t>
        </r>
      </text>
    </comment>
    <comment ref="G39" authorId="0" shapeId="0">
      <text>
        <r>
          <rPr>
            <b/>
            <sz val="9"/>
            <color indexed="81"/>
            <rFont val="Tahoma"/>
            <family val="2"/>
          </rPr>
          <t>Javier Dario Sastoque Gomez:</t>
        </r>
        <r>
          <rPr>
            <sz val="9"/>
            <color indexed="81"/>
            <rFont val="Tahoma"/>
            <family val="2"/>
          </rPr>
          <t xml:space="preserve">
REVISAR VIG FUT</t>
        </r>
      </text>
    </comment>
  </commentList>
</comments>
</file>

<file path=xl/sharedStrings.xml><?xml version="1.0" encoding="utf-8"?>
<sst xmlns="http://schemas.openxmlformats.org/spreadsheetml/2006/main" count="567" uniqueCount="182">
  <si>
    <t>Códigos UNSPSC</t>
  </si>
  <si>
    <t>Descripción</t>
  </si>
  <si>
    <t>Fecha estimada de inicio de proceso de selección</t>
  </si>
  <si>
    <t>Duración estimada del contrato</t>
  </si>
  <si>
    <t xml:space="preserve">Modalidad de selección </t>
  </si>
  <si>
    <t>Fuente de los recursos</t>
  </si>
  <si>
    <t>Valor total estimado (Pesos)</t>
  </si>
  <si>
    <t>Valor estimado en la vigencia actual (Pesos)</t>
  </si>
  <si>
    <t>¿Se requieren vigencias futuras?                    (si / no)</t>
  </si>
  <si>
    <t>Estado de solicitud de vigencias futuras (Aprobadas/Por tramitar)</t>
  </si>
  <si>
    <t>Datos de contacto del responsable</t>
  </si>
  <si>
    <t>REGISTRADURIA DELEGADA PARA EL REGISTRO CIVIL Y LA IDENTIFICACIÓN</t>
  </si>
  <si>
    <t>GERENCIA DE INFORMATICA</t>
  </si>
  <si>
    <t>GERENCIA DEL TALENTO HUMANO</t>
  </si>
  <si>
    <t>GERENCIA ADMINISTRATIVA Y FINANCIERA</t>
  </si>
  <si>
    <t>OFICINA DE PRENSA Y COMUNICACIONES</t>
  </si>
  <si>
    <t>RNEC</t>
  </si>
  <si>
    <t>43211503
43212105
43211502
43211711</t>
  </si>
  <si>
    <t>FRR</t>
  </si>
  <si>
    <t>72151605
81112003</t>
  </si>
  <si>
    <t>81112101
81112101
81112107
81112202
81112203
81112204
81112205
81112208
81112220
81112301
81112302
81161708
81161712
83111501
81112501
81111801
81111802
81111804
81111811
81111812
81111818
43201807
72151207
83111603</t>
  </si>
  <si>
    <t>81112003
81112004</t>
  </si>
  <si>
    <t xml:space="preserve">Director Nacional de Identificación - Director Nacional de Registro Civil - 
Director de Censo Electoral -  Coordinador del Grupo de Acceso a la Información y Protección de Datos Personales - 
Coordinador de Soporte Técnico para el Registro Civil y la Identificación </t>
  </si>
  <si>
    <t>14121812
14111818
44103112</t>
  </si>
  <si>
    <t xml:space="preserve"> COORDINACIÓN UDAPV - TEL: 2202880 EXT 1234</t>
  </si>
  <si>
    <t>Director Nacional de Registro Civil y el Gerente de Informática, Avenida Calle 26 # 51-50 - CAN (Bogotá - Colombia), Conmutador: (571) 220 2880, Ext.: 1269 o 1526.</t>
  </si>
  <si>
    <t>Director Nacional de Registro Civil, Avenida Calle 26 # 51-50 - CAN (Bogotá - Colombia), Conmutador: (571) 220 2880, Ext.: 1269</t>
  </si>
  <si>
    <t>SI</t>
  </si>
  <si>
    <t>N/A</t>
  </si>
  <si>
    <t>MARZO</t>
  </si>
  <si>
    <t>ABRIL</t>
  </si>
  <si>
    <t>COORDINADOR GESTIÓN DE CORRESPONDENCIA
MONICA MUÑOZ CASALLAS EXT. 1048-1043</t>
  </si>
  <si>
    <t>78102203
78101802</t>
  </si>
  <si>
    <t>ENERO</t>
  </si>
  <si>
    <t>COORDINADOR ALMACEN E INVENTARIOS
ROQUE MOLINA APONTE
EXT. 1040-1016</t>
  </si>
  <si>
    <t>JUNIO</t>
  </si>
  <si>
    <t>FEBRERO</t>
  </si>
  <si>
    <t>CONTRATAR EL SUMINISTRO DE COMBUSTIBLE DEL PARQUE AUTOMOTOR DE LA ENTIDAD</t>
  </si>
  <si>
    <t>COORDINACIÓN DE TRANSPORTE
ALEXANDER GAVIRIA SANDOVAL
EXT. 1026-1027</t>
  </si>
  <si>
    <t>COORDINACION RECURSOS FÍSICOS
RICARDO RINCON
EXT. 1198-1725</t>
  </si>
  <si>
    <t>ASESORIA SEGURIDAD 
RUBEN DARIO CASTILLO
EXT. 1060-1062</t>
  </si>
  <si>
    <t xml:space="preserve">DISEÑAR PROCESOS DE FORMACION </t>
  </si>
  <si>
    <t>REALIZAR INVESTIGACIONES POR DEMANDA</t>
  </si>
  <si>
    <t>ACTIVIDADES PARA EL FORTALECIMIENTO DEMOCRATICO  - CONSEJO NACIONAL ELECTORAL</t>
  </si>
  <si>
    <t>90111501
90101501
86101802
86101808</t>
  </si>
  <si>
    <t>CONTRATACIÓN DIRECTA</t>
  </si>
  <si>
    <t>INVITACIÓN PÚBLICA</t>
  </si>
  <si>
    <t>SUSCRIPCIÓN A PERIÓDICOS Y REVISTAS</t>
  </si>
  <si>
    <t>MANTENIMIENTO MAQUINAS TALLER DE PUBLICACIONES</t>
  </si>
  <si>
    <t>COORDINADOR GRUPO PUBLICACIONES - TEL: 2202880 EXT 1000</t>
  </si>
  <si>
    <t>CONTRATAR EL SERVICIO DE CTP O NEGATIVOS PARA EL TALLER DE PUBLICACIONES</t>
  </si>
  <si>
    <t>COORDINADOR GRUPO PUBLICACIONES - TEL: 2202880 EXT 1001</t>
  </si>
  <si>
    <t>PRESTAR SERVICIO DE VIGILANCIA Y SEGURIDAD PRIVADA PARA LA REGISTRADURÍA NACIONAL DEL ESTADO CIVIL EN BOGOTÁ, D.C., Y EN DIFERENTES SEDES Y DEPENDENCIAS DEL TERRITORIO NACIONAL</t>
  </si>
  <si>
    <t>SELECCIÓN ABREVIADA</t>
  </si>
  <si>
    <t>LICITACIÓN PÚBLICA</t>
  </si>
  <si>
    <t>ADQUIRIR UNA SOLUCIÓN INTEGRAL DE SOFTWARE Y HARDWARE PARA LA IMPLEMENTACIÓN DE UN SISTEMA DE GESTIÓN DOCUMENTAL (SGD) PARA LA REGISTRADURÍA NACIONAL DEL ESTADO CIVIL Y SUS FONDOS ADSCRITOS.</t>
  </si>
  <si>
    <t>SEIS MESES</t>
  </si>
  <si>
    <t>DIEZ MESES</t>
  </si>
  <si>
    <t>SIETE MESES</t>
  </si>
  <si>
    <t>DOCE MESES</t>
  </si>
  <si>
    <t>CUATRO MESES</t>
  </si>
  <si>
    <t>ONCE MESES</t>
  </si>
  <si>
    <t>DOS MESES</t>
  </si>
  <si>
    <t>UN MES</t>
  </si>
  <si>
    <t>CINCO MESES</t>
  </si>
  <si>
    <t>OCHO MESES</t>
  </si>
  <si>
    <t>SELECCIÓN ABREVIADA POR SUBASTA INVERSA</t>
  </si>
  <si>
    <t>LICITACIÓN PUBLICA</t>
  </si>
  <si>
    <t>SELECCIÓN ABREVIADA POR ACUERDO MARCO DE PRECIOS</t>
  </si>
  <si>
    <t>KIT DE FOTOGRAFÍA PROYECTO DE INVERSIÓN "FORTALECIMIENTO DE LA CAPACIDAD DE ATENCIÓN EN IDENTIFICACIÓN PARA LA POBLACIÓN EN CONDICIÓN DE VULNERABILIDAD, APD"</t>
  </si>
  <si>
    <t>COMUNICACIÓN SATELITAL PROYECTO DE INVERSIÓN "FORTALECIMIENTO DE LA CAPACIDAD DE ATENCIÓN EN IDENTIFICACIÓN PARA LA POBLACIÓN EN CONDICIÓN DE VULNERABILIDAD, APD"</t>
  </si>
  <si>
    <t>INCORPORAR REGISTROS CIVILES A TRAVÉS DE UNA HERRAMIENTA TECNOLÓGICA POR PARTE DE OFICINAS CON FUNCIÓN REGISTRAL Y AUTORIZADAS DIFERENTES A LA REGISTRADURÍA NACIONAL DEL ESTADO CIVIL, MEDIANTE LA PLANEACIÓN ESTRATÉGICA PARA LA IMPLEMENTACIÓN, CAPACITACIÓN, ACOMPAÑAMIENTO Y SOPORTE DEL SRC-WEB; FORTALECER LA HERRAMIENTA TECNOLÓGICA AMPLIANDO LA DISPONIBILIDAD Y CAPACIDAD DE RESPUESTA Y PROVEER UN CENTRO DE APOYO, CON EL PROPÓSITO DE GARANTIZAR LAS INSCRIPCIONES VÍA WEB (SRC-WEB). PROYECTO DE INVERSIÓN "FORTALECIMIENTO DEL SISTEMA DE INFORMACIÓN DEL REGISTRO CIVIL "</t>
  </si>
  <si>
    <t>ADQUIRIR CERTIFICADOS DE FIRMA DIGITAL DE FUNCIÓN PÚBLICA CON ESTAMPADO CRONOLÓGICO PARA RENOVAR LAS VIGENCIAS DE LAS FIRMAS DIGITALES EN MEDIO ELECTRÓNICO, QUE GARANTICE LA AUTORIZACIÓN DE LAS INSCRIPCIONES DE REGISTRO CIVIL. PROYECTO DE INVERSIÓN "FORTALECIMIENTO DEL SISTEMA DE INFORMACIÓN DEL REGISTRO CIVIL "</t>
  </si>
  <si>
    <t>ADQUISICIÓN DE ELEMENTOS TECNOLÓGICOS CON DESTINO A LA REGISTRADURÍA NACIONAL DEL ESTADO CIVIL, PARA LA PUESTA EN PRODUCCIÓN DEL SRC-WEB. PROYECTO DE INVERSIÓN "FORTALECIMIENTO DEL SISTEMA DE INFORMACIÓN DEL REGISTRO CIVIL "</t>
  </si>
  <si>
    <t>DESARROLLAR ESTRATEGIAS DE DIVULGACIÓN A POBLACIÓN DIFERENCIAL RESPECTO A LA IMPORTANCIA DEL REGISTRO CIVIL. PROYECTO DE INVERSIÓN "FORTALECIMIENTO DEL SISTEMA DE INFORMACIÓN DEL REGISTRO CIVIL "</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</si>
  <si>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</si>
  <si>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</si>
  <si>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</si>
  <si>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</si>
  <si>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MEJORAMIENTO DE LA RED ELÉCTRICA Y DE COMUNICACIONES A NIVEL NACIONAL, ADECUAR LA INFRAESTRUCTURA DE LA RED LÓGICA Y ELÉCTRICA INSTALADA EN +B10:B11LAS SEDES DE LA REGISTRADURIA NACIONAL DEL ESTADO CIVIL.</t>
  </si>
  <si>
    <t>FORTALECIMIENTO DE LA RED CORPORATIVA DE TELECOMUNICACIONES – PMT, ELECTORAL Y ADMINISTRATIVA NACIONAL, CONTAR CON UNA SOLUCIÓN INTEGRAL DEL SERVICIO DE LA RED CORPORATIVA Y DE TELECOMUNICACIONES DEL PMT, AMPLIANDO LA CAPACIDAD EXISTENTE, QUE LE PERMITA A LA REGISTRADURÍA NACIONAL DEL ESTADO CIVIL CONTAR CON UNA RED CORPORATIVA SEGURA, DE SERVICIOS PERMANENTES PARA LA TRANSMISIÓN DE DATOS, VOZ Y SERVICIO DE INTERNET</t>
  </si>
  <si>
    <t>SERVICIO DE RESPALDO DE LOS SISTEMAS DE INFORMACIÓN DE PROCESOS DE IDENTIFICACIÓN, ELECTORALES Y ADMINISTRATIVOS A NIVEL NACIONAL, AUMENTAR LA DISPONIBILIDAD DE LOS SISTEMAS DE INFORMACIÓN DE IDENTIFICACIÓN, ELECTORALES Y ADMINISTRATIVOS.</t>
  </si>
  <si>
    <t>MEJORAMIENTO Y RENOVACIÓN DE LA INFRAESTRUCTURA TECNOLÓGICA PARA LA REGISTRADURÍA NACIONAL DEL ESTADO CIVIL NACIONAL. PROYECTO DE INVERSION</t>
  </si>
  <si>
    <t>PRESTAR LOS SERVICIOS TECNOLÓGICOS PARA LA FORTALECIMIENTO Y SOSTENIMIENTO DE LA PLATAFORMA DEL ARCHIVO NACIONAL DE IDENTIFICACIÓN – ANI Y SUS SISTEMAS CONEXOS DE LA REGISTRADURÍA NACIONAL DEL ESTADO CIVIL</t>
  </si>
  <si>
    <t>CONTRATAR EL SUMINISTRO Y DISTRIBUCIÓN DE PAPELERÍA, ÚTILES DE ESCRITORIO Y DE OFICINA, INSUMOS PARA EQUIPOS DE CÓMPUTO Y FOTOCOPIADORA (REPUESTOS, ACCESORIOS Y SIMILARES), PRODUCTOS DE ASEO Y LIMPIEZA, PRODUCTOS DE CAFETERÍA Y RESTAURANTE E IMPRESOS Y PUBLICACIONES, EDICIÓN DE LIBROS, REVISTAS, ESCRITOS Y TRABAJOS TIPOGRÁFICOS PARA LA REGISTRADURÍA NACIONAL DEL ESTADO CIVIL TANTO A NIVEL CENTRAL Y NACIONAL, MEDIANTE EL SISTEMA DE PROVEEDURÍA INTEGRAL (OUTSOURCING). LO ANTERIOR, PARA CONTINUAR CON EL CUMPLIMIENTO DE LA MISIÓN DE LA ENTIDAD.</t>
  </si>
  <si>
    <t>MEJORAMIENTO Y MANTENIMIENTO EN LA SEDE DE LA REGISTRADURÍA MUNICIPAL DE SAN CARLOS - CÓRDOBA</t>
  </si>
  <si>
    <t>INTERVENTORÍA REGISTRADURÍA MUNICIPAL DE SAN CARLOS - CÓRDOBA</t>
  </si>
  <si>
    <t>MEJORAMIENTO Y MANTENIMIENTO EN LA SEDE DE LA REGISTRADURÍA MUNICIPAL DE GUAMAL - MAGDALENA</t>
  </si>
  <si>
    <t>INTERVENTORÍA REGISTRADURÍA MUNICIPAL DE GUAMAL - MAGDALENA</t>
  </si>
  <si>
    <t>MEJORAMIENTO Y MANTENIMIENTO EN LA SEDE DE LA REGISTRADURÍA MUNICIPAL DE DOSQUEBRADAS - RISARALDA</t>
  </si>
  <si>
    <t xml:space="preserve">MEJORAMIENTO Y MANTENIMIENTO EN LA SEDE DE LA REGISTRADURÍA ESPECIAL DE BARRANCABERMEJA - SANTANDER </t>
  </si>
  <si>
    <t>MEJORAMIENTO Y MANTENIMIENTO EN LA SEDE DE LA REGISTRADURÍA ESPECIAL DE BUCARAMANGA</t>
  </si>
  <si>
    <t>INTERVENTORÍA REGISTRADURÍA ESPECIAL DE BUCARAMANGA - SANTANDER</t>
  </si>
  <si>
    <t>MEJORAMIENTO Y MANTENIMIENTO EN LA SEDE DE LA REGISTRADURÍA MUNICIPAL DE MAJAGUAL - SUCRE</t>
  </si>
  <si>
    <t>INTERVENTORÍA REGISTRADURÍA MUNICIPAL DE MAJAGUAL - SUCRE</t>
  </si>
  <si>
    <t>INSTALACIÓN DE OFICINA ABIERTA EN DIFERENTES ÁREAS DE LA REGISTRADURÍA NACIONAL SEDE CAN</t>
  </si>
  <si>
    <t>ARRENDAMIENTO DE BIENES INMUEBLES PARA EL FUNCIONAMIENTO DE LAS SEDES A NIVEL NACIONAL</t>
  </si>
  <si>
    <t>MANTENIMIENTO DEL APLICATIVO SEVEN CONTROL DE INVENTARIOS</t>
  </si>
  <si>
    <t xml:space="preserve">CONTRATAR EL SERVICIO DE SOPORTE Y MANTENIMIENTO DEL SISTEMA DE CONTROL DE RECAUDOS "SCR", INSTALADO EN LA RNEC. </t>
  </si>
  <si>
    <t>ADQUISICIÓN DE FORMAS IMPRESAS CON INDICATIVO SERIAL DE REGISTRO CIVIL DE NACIMIENTO, MATRIMONIO Y DEFUNCIÓN PARA SER DISTRIBUIDAS A NIVEL NACIONAL EN LAS DELEGACIONES DEPARTAMENTALES</t>
  </si>
  <si>
    <t>ALMACENAMIENTO, GUARDA Y CUSTODIA DE CAJAS QUE CONTIENEN REGISTROS CIVILES DE NACIMIENTO, MATRIMONIO Y DEFUNCIÓN, INSCRIPCIONES POR CORREO, SOPORTES, COPIAS, MEDIOS MAGNÉTICOS, TARJETAS DECADACTILARES Y ARCHIVADORES METÁLICOS CON ROLLOS DE MICROFILMACIÓN, INCLUYENDO LOS SERVICIOS ADICIONALES DE CONSULTA Y TRANSPORTE.</t>
  </si>
  <si>
    <t>DIRECTOR NACIONAL DE REGISTRO CIVIL  - GRUPO DE VALIDACION Y PRODUCCION DE REGISTRO CIVIL /
DIRECCION NACIONAL DE IDENTIFICACION - GRUPO DE RECEPCIÓN / TEL:  (571) 220 2880, Ext.: 1254-1297- 1227-1251</t>
  </si>
  <si>
    <t>PLAN ANUAL DE ADQUISICIONES VIGENCIA 2020</t>
  </si>
  <si>
    <t>2 MESES</t>
  </si>
  <si>
    <t>ADQUISICION DE BANDERAS Y SUS ACCESORIOS PARA LA REGISTRADURIA NACIONAL DEL ESTADO CIVIL</t>
  </si>
  <si>
    <t>COORDINADOR RECURSOS FISICOS - RICARDO RINCON / TEL: 2202880 EXCT: 1197 - 1198</t>
  </si>
  <si>
    <t>CONTRATAR A MONTO AGOTABLE LOS SERVICIOS DE TRANSPORTE DE OBJETOS POSTALES A NIVEL NACIONAL E INTERNACIONAL Y TRANSPORTE DE CARGA A NIVEL NACIONAL, QUE LA ORGANIZACIÓN ELECTORAL (REGISTRADURÍA NACIONAL DEL ESTADO CIVIL – CONSEJO NACIONAL ELECTORAL) REQUIERA.</t>
  </si>
  <si>
    <t>GERENTE DE INFORMATICA - TEL: 2202880 EXT 1525</t>
  </si>
  <si>
    <t>CONTRATAR LA PRESTACIÓN DEL SERVICIO DE ASEO Y CAFETERÍA PARA LA REGISTRADURIA NACIONAL DEL ESTADO CIVIL</t>
  </si>
  <si>
    <t>COORDINACIÓN GRUPO GESTIÓN DOCUMENTAL.
DIRECCIÓN NACIONAL DE IDENTIFICACION -  COORDINACIÓN ARCHIVOS DE IDENTIFICACIÓN 
DIRECCIÓN NACIONAL DE REGISTRO CIVIL 
GERENCIA DE INFORMÁTICA - COORDINACIÓN GRUPO SOPORTE TÉCNICO DE REGISTRO CIVIL E IDENTIFICACION 
 AVENIDA CALLE 26 # 51-50 - CAN (BOGOTÁ - COLOMBIA), CONMUTADOR: (571) 220 2880, EXT.: 1254-1297- 1227-1251</t>
  </si>
  <si>
    <t>FORTALECIMIENTO DE LA CAPACIDAD DE ATENCIÓN EN IDENTIFICACIÓN PARA LA POBLACIÓN EN CONDICIÓN DE VULNERABILIDAD, APD   NACIONAL</t>
  </si>
  <si>
    <t>FORTALECIMIENTO DEL SISTEMA DE INFORMACIÓN DE REGISTRO CIVIL  NACIONAL</t>
  </si>
  <si>
    <t xml:space="preserve">GERENTE DEL TALENTO HUMANO: ext. 1467 
COORDINADORA DESARROLLO INTEGRAL: ext. 1469 </t>
  </si>
  <si>
    <t>FORMACIÓN PERMANENTE PARA LOS SERVIDORES DE LA REGISTRADURÍA NACIONAL DEL ESTADO CIVIL, EN LA GESTIÓN DEL DESARROLLO Y EN TÉCNICAS Y COMPETENCIAS DE APLICACIÓN MISIONAL.  NACIONAL</t>
  </si>
  <si>
    <t>MEJORAMIENTO Y RENOVACIÓN DE LA INFRAESTRUCTURA TECNOLÓGICA PARA LA REGISTRADURÍA NACIONAL DEL ESTADO CIVIL   NACIONAL</t>
  </si>
  <si>
    <t>FORTALECIMIENTO DEL SERVICIO DEL SISTEMA DEL ARCHIVO NACIONAL DE IDENTIFICACIÓN ANI Y SISTEMAS CONEXOS  NACIONAL</t>
  </si>
  <si>
    <t>GERENTE DE INFORMATICA TEL: 2202880 EXT 1525</t>
  </si>
  <si>
    <t>MEJORAMIENTO Y MANTENIMIENTO DE LA INFRAESTRUCTURA ADMINISTRATIVA A NIVEL  NACIONAL</t>
  </si>
  <si>
    <t>FORTALECIMIENTO DE LA RED CORPORATIVA DE TELECOMUNICACIONES - PMT, ELECTORAL  Y ADMINISTRATIVA  NACIONAL</t>
  </si>
  <si>
    <t>SERVICIO DE RESPALDO DE LOS SISTEMAS DE INFORMACIÓN DE PROCESOS DE IDENTIFICACIÓN, ELECTORALES Y ADMINISTRATIVOS A NIVEL  NACIONAL</t>
  </si>
  <si>
    <t>SECRETARIA GENERAL</t>
  </si>
  <si>
    <t>FORTALECIMIENTO DEL CENTRO DE ESTUDIOS EN DEMOCRACIA Y ASUNTOS ELECTORALES - CEDAE -  NACIONAL</t>
  </si>
  <si>
    <t>PROYECTOS DE INVERSION</t>
  </si>
  <si>
    <t>SUMINISTRO DE TIQUETES AEREOS</t>
  </si>
  <si>
    <t>11 MESES</t>
  </si>
  <si>
    <t>COORDINACIÓN DE MANTENIMIENTO Y CONSTRUCCIONES TL: 2202880 EXT 1307</t>
  </si>
  <si>
    <t>CONTRATAR LOS SERVICIOS PROFESIONALES  ENCAMINADOS A APOYAR TÉCNICAMENTE A LA COORDINACIÓN DE MANTENIMIENTO Y CONSTRUCCIONES EN EL MARCO DEL PROYECTO</t>
  </si>
  <si>
    <t>3 MESES</t>
  </si>
  <si>
    <t>3,5 MESES</t>
  </si>
  <si>
    <t>INTERVENTORÍA REGISTRADURÍA MUNICIPAL DE DOSQUEBRADAS - RISARALDA</t>
  </si>
  <si>
    <t xml:space="preserve">MEJORAMIENTO Y MANTENIMIENTO EN LA SEDE DE LA REGISTRADURÍA MUNICIPAL DE MÁLAGA - SANTANDER </t>
  </si>
  <si>
    <t>INTERVENTORÍA REGISTRADURÍA MUNICIPAL DE MÁLAGA - SANTANDER</t>
  </si>
  <si>
    <t xml:space="preserve">INTERVENTORÍA REGISTRADURÍA ESPECIAL DE BARRANCABERMEJA - SANTANDER </t>
  </si>
  <si>
    <t>MEJORAMIENTO Y MANTENIMIENTO EN LA SEDE DE LA REGISTRADURÍA MUNICIPAL DE TOLÚ  VIEJO - SUCRE</t>
  </si>
  <si>
    <t>INTERVENTORÍA  REGISTRADURÍA MUNICIPAL DE TOLÚ VIEJO -SUCRE</t>
  </si>
  <si>
    <t>ADECUACIÓN DE LA PLAZOLETA CENTRAL Y OTRAS ÁREAS DE LA RNEC SEDE CAN.</t>
  </si>
  <si>
    <t>INTERVENTORÍA ADECUACIÓN PLAZOLETA CENTRAL  Y OTRAS ÁREAS RNEC SEDE CAN.</t>
  </si>
  <si>
    <t>MEJORAMIENTO Y MANTENIMIENTO EN LA SEDE DE LA DELEGACIÓN DEPARTAMENTAL DEL CESAR Y REGISTRADURÍA ESPECIAL DE VALLEDUPAR</t>
  </si>
  <si>
    <t>INTERVENTORÍA DELEGACIÓN DEPARTAMENTAL DEL CESAR Y REGISTRADURÍA ESPECIAL DE VALLEDUPAR</t>
  </si>
  <si>
    <t>COORDINACIÓN CEDAE / TEL: 2202880 EXT 1375</t>
  </si>
  <si>
    <t xml:space="preserve">FONDO ROTATORIO DE LA REGISTRADURÍA NACIONAL DEL ESTADO CIVIL </t>
  </si>
  <si>
    <t>24210000
 39110000
 44100000
 44110000
 44120000
 50160000
 50200000
 56110000</t>
  </si>
  <si>
    <t>MEJORAMIENTO DE LA RED ELÉCTRICA Y DE COMUNICACIONES A NIVEL NACIONAL</t>
  </si>
  <si>
    <t>43211700
45121500</t>
  </si>
  <si>
    <t>10 MESES</t>
  </si>
  <si>
    <t>COORDINACIÓN RECURSOS FÍSICOS
RICARDO RINCON
EXT. 1198-1725</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</si>
  <si>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</si>
  <si>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TOTAL PRESUPUESTO VIGENCIA ACTUAL</t>
  </si>
  <si>
    <t>TOTAL PRESUPUESTO ACTUAL MAS VIGENCIAS FUTURAS</t>
  </si>
  <si>
    <t>VEINTISEIS MESES</t>
  </si>
  <si>
    <t>POR TRAMITAR $6.405.289.576</t>
  </si>
  <si>
    <t>VEINTISIETE MESES</t>
  </si>
  <si>
    <t>POR TRAMITAR $8.268.972.711</t>
  </si>
  <si>
    <t>POR TRAMITAR $1.588.602.642</t>
  </si>
  <si>
    <t>POR TRAMITAR $3.396.558.000</t>
  </si>
  <si>
    <t>POR TAMITAR $23.727.148.719</t>
  </si>
  <si>
    <t>PUBLICAR INVESTIGACIONES Y DIVULGACIÓN ESTADÍSTICA</t>
  </si>
  <si>
    <t xml:space="preserve">APOYO A LA GESTION EN LOGISTICA DE ACTIVIDADES DE FORMACION </t>
  </si>
  <si>
    <t>APOYO A LA GESTION EN LOGISTICA DE CAPACITACION EN EDUCACION CIVICA</t>
  </si>
  <si>
    <t>HASTA 30 DE DICIEMBRE DE 2020</t>
  </si>
  <si>
    <t>HASTA 30 DE NOVIEMBRE DE 2020</t>
  </si>
  <si>
    <t xml:space="preserve">
84131501
84131503
84131511
84131512
84131607
84131516
84131601
</t>
  </si>
  <si>
    <t>HASTA EL 31 DE DICIEMBRE DE 2020</t>
  </si>
  <si>
    <t xml:space="preserve">CONTRATAR EL SUMINISTRO DE MATERIALES DE CONSTRUCCION PARA LA REGISTRADURIA NACIONAL DEL ESTADO CIVIL </t>
  </si>
  <si>
    <t>COORDINACIÓN MANTENIMIENTO Y CONSTRUCCIONES
EXT. 1308-1404</t>
  </si>
  <si>
    <t>81111500
81111700
81112000</t>
  </si>
  <si>
    <t>27111600
27111700
27112100
27112200
27112700</t>
  </si>
  <si>
    <t>72154500
72151800</t>
  </si>
  <si>
    <t>COMUNICACIONES Y PRENSA - TEL: 2202880 EXT: 1279</t>
  </si>
  <si>
    <t>80131500
80131700</t>
  </si>
  <si>
    <t>ADQUISICION DE CONTENEDORES PORTABLES - PROYECTO DE INVERSIÓN "FORTALECIMIENTO DE LA CAPACIDAD DE ATENCIÓN EN IDENTIFICACIÓN PARA LA POBLACIÓN EN CONDICIÓN DE VULNERABILIDAD, APD"</t>
  </si>
  <si>
    <t>81111500
81111800
81112000
81141900</t>
  </si>
  <si>
    <t>80141902
90111501
90111601
90111801</t>
  </si>
  <si>
    <t xml:space="preserve">81111504
81111806
81111811
81111812
81111820
81112002
81141902
</t>
  </si>
  <si>
    <t>SELECCIÓN ABREVIADA ACUERDO MARCO</t>
  </si>
  <si>
    <t>DELEGACION DEPARTAMENTAL DE  CORDOBA</t>
  </si>
  <si>
    <t>DELEGACION DEPARTAMENTAL DE  MAGDALENA</t>
  </si>
  <si>
    <t>DELEGACION DEPARTAMENTAL DE RISARALDA</t>
  </si>
  <si>
    <t>DELEGACION DEPARTAMENTAL DE SANTANDER</t>
  </si>
  <si>
    <t>DELEGACION DEPARTAMENTAL DE SUCRE</t>
  </si>
  <si>
    <t>DELEGACION DEPARTAMENTAL DE CESAR</t>
  </si>
  <si>
    <t>GERENCIA DE INFORMATICA Y COORDINADOR ALMACEN E INVENTARIOS
EXT. 1040-1016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</si>
</sst>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_-;\-* #,##0_-;_-* &quot;-&quot;??_-;_-@_-"/>
    <numFmt numFmtId="166" formatCode="_(&quot;$&quot;\ * #,##0_);_(&quot;$&quot;\ * \(#,##0\);_(&quot;$&quot;\ * &quot;-&quot;??_);_(@_)"/>
  </numFmts>
  <fonts count="15" x14ac:knownFonts="1">
    <font>
      <sz val="11"/>
      <color theme="1"/>
      <name val="Calibri"/>
      <family val="2"/>
      <scheme val="minor"/>
    </font>
    <font>
      <sz val="11"/>
      <color theme="0"/>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name val="Arial"/>
      <family val="2"/>
    </font>
    <font>
      <b/>
      <sz val="16"/>
      <name val="Arial"/>
      <family val="2"/>
    </font>
    <font>
      <b/>
      <sz val="11"/>
      <color theme="1"/>
      <name val="Calibri"/>
      <family val="2"/>
      <scheme val="minor"/>
    </font>
    <font>
      <b/>
      <sz val="12"/>
      <name val="Arial"/>
      <family val="2"/>
    </font>
    <font>
      <sz val="11"/>
      <color rgb="FF000000"/>
      <name val="Calibri"/>
      <family val="2"/>
      <scheme val="minor"/>
    </font>
    <font>
      <sz val="12"/>
      <color rgb="FF000000"/>
      <name val="Calibri"/>
      <family val="2"/>
    </font>
    <font>
      <sz val="10"/>
      <color theme="1"/>
      <name val="Calibri"/>
      <family val="2"/>
      <scheme val="min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1" fillId="2"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5" fillId="0" borderId="0" applyFont="0" applyFill="0" applyBorder="0" applyAlignment="0" applyProtection="0"/>
    <xf numFmtId="0" fontId="5" fillId="0" borderId="0"/>
    <xf numFmtId="41" fontId="2" fillId="0" borderId="0" applyFont="0" applyFill="0" applyBorder="0" applyAlignment="0" applyProtection="0"/>
    <xf numFmtId="42" fontId="2" fillId="0" borderId="0" applyFont="0" applyFill="0" applyBorder="0" applyAlignment="0" applyProtection="0"/>
    <xf numFmtId="0" fontId="2" fillId="0" borderId="0"/>
    <xf numFmtId="16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cellStyleXfs>
  <cellXfs count="63">
    <xf numFmtId="0" fontId="0" fillId="0" borderId="0" xfId="0"/>
    <xf numFmtId="0" fontId="5" fillId="3" borderId="0" xfId="1" applyFont="1" applyFill="1" applyBorder="1" applyAlignment="1">
      <alignment horizontal="center" vertical="top" wrapText="1"/>
    </xf>
    <xf numFmtId="42" fontId="5" fillId="3" borderId="0" xfId="2" applyFont="1" applyFill="1" applyBorder="1" applyAlignment="1">
      <alignment horizontal="center" vertical="top" wrapText="1"/>
    </xf>
    <xf numFmtId="14" fontId="5" fillId="3" borderId="0" xfId="1" applyNumberFormat="1" applyFont="1" applyFill="1" applyBorder="1" applyAlignment="1">
      <alignment horizontal="center" vertical="top" wrapText="1"/>
    </xf>
    <xf numFmtId="0" fontId="5" fillId="4" borderId="1" xfId="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42" fontId="5" fillId="4" borderId="1" xfId="2" applyFont="1" applyFill="1" applyBorder="1" applyAlignment="1">
      <alignment horizontal="center" vertical="center" wrapText="1"/>
    </xf>
    <xf numFmtId="42" fontId="5" fillId="3" borderId="0" xfId="2" applyFont="1" applyFill="1" applyBorder="1" applyAlignment="1">
      <alignment horizontal="center" vertical="top" wrapText="1"/>
    </xf>
    <xf numFmtId="0" fontId="6" fillId="3" borderId="1" xfId="1" applyFont="1" applyFill="1" applyBorder="1" applyAlignment="1">
      <alignment horizontal="center" vertical="center" wrapText="1"/>
    </xf>
    <xf numFmtId="42" fontId="6" fillId="3" borderId="1" xfId="2"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42" fontId="5" fillId="3" borderId="0" xfId="1" applyNumberFormat="1" applyFont="1" applyFill="1" applyBorder="1" applyAlignment="1">
      <alignment horizontal="center" vertical="top" wrapText="1"/>
    </xf>
    <xf numFmtId="43" fontId="5" fillId="3" borderId="0" xfId="11" applyFont="1" applyFill="1" applyBorder="1" applyAlignment="1">
      <alignment horizontal="center" vertical="top" wrapText="1"/>
    </xf>
    <xf numFmtId="42" fontId="6" fillId="5" borderId="1" xfId="2" applyFont="1" applyFill="1" applyBorder="1" applyAlignment="1">
      <alignment horizontal="center" vertical="center" wrapText="1"/>
    </xf>
    <xf numFmtId="43" fontId="5" fillId="3" borderId="0" xfId="1" applyNumberFormat="1" applyFont="1" applyFill="1" applyBorder="1" applyAlignment="1">
      <alignment horizontal="center" vertical="top" wrapText="1"/>
    </xf>
    <xf numFmtId="0" fontId="6" fillId="5"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42" fontId="6" fillId="6" borderId="1" xfId="2" applyFont="1" applyFill="1" applyBorder="1" applyAlignment="1">
      <alignment horizontal="center" vertical="center" wrapText="1"/>
    </xf>
    <xf numFmtId="14" fontId="6" fillId="6" borderId="1" xfId="1"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10" fillId="5" borderId="1" xfId="0" applyFont="1" applyFill="1" applyBorder="1" applyAlignment="1">
      <alignment horizontal="left" vertical="center" wrapText="1"/>
    </xf>
    <xf numFmtId="0" fontId="7" fillId="5" borderId="1" xfId="1" applyFont="1" applyFill="1" applyBorder="1" applyAlignment="1">
      <alignment horizontal="left" vertical="center" wrapText="1"/>
    </xf>
    <xf numFmtId="42" fontId="7" fillId="5" borderId="1" xfId="2" applyFont="1" applyFill="1" applyBorder="1" applyAlignment="1">
      <alignment horizontal="left" vertical="center" wrapText="1"/>
    </xf>
    <xf numFmtId="0" fontId="0" fillId="8" borderId="1" xfId="0" applyFill="1" applyBorder="1" applyAlignment="1">
      <alignment horizontal="center" vertical="center" wrapText="1"/>
    </xf>
    <xf numFmtId="0" fontId="6" fillId="8" borderId="1" xfId="1" applyFont="1" applyFill="1" applyBorder="1" applyAlignment="1">
      <alignment horizontal="center" vertical="center" wrapText="1"/>
    </xf>
    <xf numFmtId="42" fontId="6" fillId="8" borderId="1" xfId="2" applyFont="1" applyFill="1" applyBorder="1" applyAlignment="1">
      <alignment horizontal="center" vertical="center" wrapText="1"/>
    </xf>
    <xf numFmtId="0" fontId="7" fillId="8" borderId="1" xfId="1" applyFont="1" applyFill="1" applyBorder="1" applyAlignment="1">
      <alignment horizontal="center" vertical="center" wrapText="1"/>
    </xf>
    <xf numFmtId="0" fontId="10" fillId="8" borderId="1" xfId="0" applyFont="1" applyFill="1" applyBorder="1" applyAlignment="1">
      <alignment horizontal="left" vertical="center" wrapText="1"/>
    </xf>
    <xf numFmtId="0" fontId="7" fillId="8" borderId="1" xfId="1" applyFont="1" applyFill="1" applyBorder="1" applyAlignment="1">
      <alignment horizontal="left" vertical="center" wrapText="1"/>
    </xf>
    <xf numFmtId="42" fontId="7" fillId="8" borderId="1" xfId="2" applyFont="1" applyFill="1" applyBorder="1" applyAlignment="1">
      <alignment horizontal="left" vertical="center" wrapText="1"/>
    </xf>
    <xf numFmtId="42" fontId="7" fillId="8" borderId="1" xfId="2" applyFont="1" applyFill="1" applyBorder="1" applyAlignment="1">
      <alignment horizontal="center" vertical="center" wrapText="1"/>
    </xf>
    <xf numFmtId="0" fontId="11"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14" fontId="5" fillId="7" borderId="1" xfId="1" applyNumberFormat="1" applyFont="1" applyFill="1" applyBorder="1" applyAlignment="1">
      <alignment horizontal="center" vertical="top" wrapText="1"/>
    </xf>
    <xf numFmtId="42" fontId="5" fillId="7" borderId="1" xfId="2" applyFont="1" applyFill="1" applyBorder="1" applyAlignment="1">
      <alignment horizontal="center" vertical="top" wrapText="1"/>
    </xf>
    <xf numFmtId="14" fontId="6" fillId="5" borderId="1" xfId="1" applyNumberFormat="1" applyFont="1" applyFill="1" applyBorder="1" applyAlignment="1">
      <alignment horizontal="center" vertical="center" wrapText="1"/>
    </xf>
    <xf numFmtId="42" fontId="10" fillId="5" borderId="0" xfId="2" applyFont="1" applyFill="1"/>
    <xf numFmtId="0" fontId="0" fillId="3" borderId="1" xfId="0" applyFill="1" applyBorder="1" applyAlignment="1">
      <alignment horizontal="center" vertical="center" wrapText="1"/>
    </xf>
    <xf numFmtId="0" fontId="0" fillId="3" borderId="0" xfId="0" applyFill="1" applyAlignment="1">
      <alignment wrapText="1"/>
    </xf>
    <xf numFmtId="0" fontId="10" fillId="0" borderId="0" xfId="0" applyFont="1" applyAlignment="1">
      <alignment horizontal="center"/>
    </xf>
    <xf numFmtId="42" fontId="10" fillId="0" borderId="0" xfId="0" applyNumberFormat="1" applyFont="1" applyAlignment="1">
      <alignment horizontal="center"/>
    </xf>
    <xf numFmtId="0" fontId="0" fillId="3"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42" fontId="7" fillId="3" borderId="1" xfId="2" applyFont="1" applyFill="1" applyBorder="1" applyAlignment="1">
      <alignment horizontal="center" vertical="center" wrapText="1"/>
    </xf>
    <xf numFmtId="0" fontId="12" fillId="3" borderId="1" xfId="0" applyFont="1" applyFill="1" applyBorder="1" applyAlignment="1">
      <alignment vertical="center" wrapText="1"/>
    </xf>
    <xf numFmtId="165" fontId="0" fillId="3" borderId="1" xfId="11" applyNumberFormat="1" applyFont="1" applyFill="1" applyBorder="1" applyAlignment="1">
      <alignment horizontal="center" vertical="center" wrapText="1"/>
    </xf>
    <xf numFmtId="0" fontId="0" fillId="3" borderId="1" xfId="0" applyFill="1" applyBorder="1" applyAlignment="1">
      <alignmen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166" fontId="6" fillId="3" borderId="1" xfId="9" applyNumberFormat="1" applyFont="1" applyFill="1" applyBorder="1" applyAlignment="1">
      <alignment horizontal="center" vertical="center" wrapText="1"/>
    </xf>
    <xf numFmtId="42" fontId="0" fillId="3" borderId="1" xfId="2" applyFont="1" applyFill="1" applyBorder="1" applyAlignment="1">
      <alignment horizontal="center" vertical="center" wrapText="1"/>
    </xf>
    <xf numFmtId="0" fontId="7" fillId="6" borderId="1" xfId="1" applyFont="1" applyFill="1" applyBorder="1" applyAlignment="1">
      <alignment horizontal="center" vertical="center" wrapText="1"/>
    </xf>
    <xf numFmtId="14" fontId="6" fillId="8" borderId="1" xfId="1" applyNumberFormat="1" applyFont="1" applyFill="1" applyBorder="1" applyAlignment="1">
      <alignment horizontal="center" vertical="center" wrapText="1"/>
    </xf>
    <xf numFmtId="14" fontId="7" fillId="8" borderId="1" xfId="1" applyNumberFormat="1" applyFont="1" applyFill="1" applyBorder="1" applyAlignment="1">
      <alignment horizontal="left" vertical="center" wrapText="1"/>
    </xf>
    <xf numFmtId="14" fontId="7" fillId="5" borderId="1" xfId="1" applyNumberFormat="1" applyFont="1" applyFill="1" applyBorder="1" applyAlignment="1">
      <alignment horizontal="left" vertical="center" wrapText="1"/>
    </xf>
    <xf numFmtId="0" fontId="10" fillId="8" borderId="1" xfId="0" applyFont="1" applyFill="1" applyBorder="1" applyAlignment="1">
      <alignment horizontal="center" vertical="center" wrapText="1"/>
    </xf>
    <xf numFmtId="14" fontId="7" fillId="8" borderId="1" xfId="1"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4" fillId="3" borderId="1" xfId="0" applyFont="1" applyFill="1" applyBorder="1" applyAlignment="1">
      <alignment horizontal="center" vertical="center" wrapText="1"/>
    </xf>
    <xf numFmtId="0" fontId="9" fillId="3" borderId="0" xfId="1" applyFont="1" applyFill="1" applyBorder="1" applyAlignment="1">
      <alignment horizontal="center" vertical="top" wrapText="1"/>
    </xf>
    <xf numFmtId="0" fontId="9" fillId="3" borderId="2" xfId="1" applyFont="1" applyFill="1" applyBorder="1" applyAlignment="1">
      <alignment horizontal="center" vertical="top" wrapText="1"/>
    </xf>
    <xf numFmtId="0" fontId="8" fillId="3" borderId="0" xfId="1" applyFont="1" applyFill="1" applyBorder="1" applyAlignment="1">
      <alignment horizontal="center" vertical="top" wrapText="1"/>
    </xf>
  </cellXfs>
  <cellStyles count="12">
    <cellStyle name="Énfasis1" xfId="1" builtinId="29"/>
    <cellStyle name="Millares" xfId="11" builtinId="3"/>
    <cellStyle name="Millares [0] 2" xfId="6"/>
    <cellStyle name="Moneda [0]" xfId="2" builtinId="7"/>
    <cellStyle name="Moneda [0] 2" xfId="3"/>
    <cellStyle name="Moneda [0] 3" xfId="7"/>
    <cellStyle name="Moneda [0] 4" xfId="10"/>
    <cellStyle name="Moneda 2" xfId="4"/>
    <cellStyle name="Moneda 8" xfId="9"/>
    <cellStyle name="Normal" xfId="0" builtinId="0"/>
    <cellStyle name="Normal 2" xfId="5"/>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2"/>
  <sheetViews>
    <sheetView tabSelected="1" zoomScale="80" zoomScaleNormal="80" zoomScalePageLayoutView="80" workbookViewId="0">
      <pane xSplit="2" ySplit="5" topLeftCell="C6" activePane="bottomRight" state="frozen"/>
      <selection pane="topRight" activeCell="C1" sqref="C1"/>
      <selection pane="bottomLeft" activeCell="A2" sqref="A2"/>
      <selection pane="bottomRight" activeCell="C11" sqref="C11"/>
    </sheetView>
  </sheetViews>
  <sheetFormatPr baseColWidth="10" defaultColWidth="10.85546875" defaultRowHeight="12.75" x14ac:dyDescent="0.25"/>
  <cols>
    <col min="1" max="1" width="27.28515625" style="1" customWidth="1"/>
    <col min="2" max="2" width="46.7109375" style="1" customWidth="1"/>
    <col min="3" max="3" width="14.28515625" style="3" customWidth="1"/>
    <col min="4" max="4" width="15.140625" style="1" customWidth="1"/>
    <col min="5" max="5" width="17.42578125" style="1" customWidth="1"/>
    <col min="6" max="6" width="12" style="1" bestFit="1" customWidth="1"/>
    <col min="7" max="7" width="19.5703125" style="2" customWidth="1"/>
    <col min="8" max="8" width="22.5703125" style="2" customWidth="1"/>
    <col min="9" max="9" width="17" style="1" customWidth="1"/>
    <col min="10" max="10" width="19.85546875" style="1" customWidth="1"/>
    <col min="11" max="11" width="35.7109375" style="1" customWidth="1"/>
    <col min="12" max="12" width="20" style="1" customWidth="1"/>
    <col min="13" max="16384" width="10.85546875" style="1"/>
  </cols>
  <sheetData>
    <row r="1" spans="1:12" ht="20.25" x14ac:dyDescent="0.25">
      <c r="A1" s="60" t="s">
        <v>140</v>
      </c>
      <c r="B1" s="60"/>
      <c r="C1" s="60"/>
      <c r="D1" s="60"/>
      <c r="E1" s="60"/>
      <c r="F1" s="60"/>
      <c r="G1" s="60"/>
      <c r="H1" s="60"/>
      <c r="I1" s="60"/>
      <c r="J1" s="60"/>
      <c r="K1" s="60"/>
    </row>
    <row r="2" spans="1:12" ht="20.25" x14ac:dyDescent="0.25">
      <c r="A2" s="61" t="s">
        <v>102</v>
      </c>
      <c r="B2" s="61"/>
      <c r="C2" s="61"/>
      <c r="D2" s="61"/>
      <c r="E2" s="61"/>
      <c r="F2" s="61"/>
      <c r="G2" s="61"/>
      <c r="H2" s="61"/>
      <c r="I2" s="61"/>
      <c r="J2" s="61"/>
      <c r="K2" s="61"/>
    </row>
    <row r="3" spans="1:12" x14ac:dyDescent="0.25">
      <c r="G3" s="7"/>
      <c r="H3" s="7"/>
    </row>
    <row r="4" spans="1:12" x14ac:dyDescent="0.25">
      <c r="G4" s="7"/>
      <c r="H4" s="7"/>
    </row>
    <row r="5" spans="1:12" ht="51" x14ac:dyDescent="0.25">
      <c r="A5" s="4" t="s">
        <v>0</v>
      </c>
      <c r="B5" s="4" t="s">
        <v>1</v>
      </c>
      <c r="C5" s="5" t="s">
        <v>2</v>
      </c>
      <c r="D5" s="4" t="s">
        <v>3</v>
      </c>
      <c r="E5" s="4" t="s">
        <v>4</v>
      </c>
      <c r="F5" s="4" t="s">
        <v>5</v>
      </c>
      <c r="G5" s="6" t="s">
        <v>6</v>
      </c>
      <c r="H5" s="6" t="s">
        <v>7</v>
      </c>
      <c r="I5" s="4" t="s">
        <v>8</v>
      </c>
      <c r="J5" s="4" t="s">
        <v>9</v>
      </c>
      <c r="K5" s="4" t="s">
        <v>10</v>
      </c>
    </row>
    <row r="6" spans="1:12" ht="30" x14ac:dyDescent="0.25">
      <c r="A6" s="52" t="s">
        <v>12</v>
      </c>
      <c r="B6" s="17"/>
      <c r="C6" s="19"/>
      <c r="D6" s="17"/>
      <c r="E6" s="17"/>
      <c r="F6" s="17"/>
      <c r="G6" s="18"/>
      <c r="H6" s="18"/>
      <c r="I6" s="17"/>
      <c r="J6" s="17"/>
      <c r="K6" s="17"/>
    </row>
    <row r="7" spans="1:12" ht="45" x14ac:dyDescent="0.25">
      <c r="A7" s="8">
        <v>81112200</v>
      </c>
      <c r="B7" s="38" t="s">
        <v>98</v>
      </c>
      <c r="C7" s="10" t="s">
        <v>33</v>
      </c>
      <c r="D7" s="8" t="s">
        <v>57</v>
      </c>
      <c r="E7" s="8" t="s">
        <v>45</v>
      </c>
      <c r="F7" s="8" t="s">
        <v>18</v>
      </c>
      <c r="G7" s="9">
        <v>79192954</v>
      </c>
      <c r="H7" s="9">
        <f>+G7</f>
        <v>79192954</v>
      </c>
      <c r="I7" s="8" t="s">
        <v>28</v>
      </c>
      <c r="J7" s="8" t="s">
        <v>28</v>
      </c>
      <c r="K7" s="8" t="s">
        <v>107</v>
      </c>
    </row>
    <row r="8" spans="1:12" ht="60" x14ac:dyDescent="0.25">
      <c r="A8" s="8">
        <v>81112200</v>
      </c>
      <c r="B8" s="42" t="s">
        <v>97</v>
      </c>
      <c r="C8" s="10" t="s">
        <v>36</v>
      </c>
      <c r="D8" s="8" t="s">
        <v>144</v>
      </c>
      <c r="E8" s="8" t="s">
        <v>45</v>
      </c>
      <c r="F8" s="8" t="s">
        <v>16</v>
      </c>
      <c r="G8" s="9">
        <v>190800000</v>
      </c>
      <c r="H8" s="9">
        <f>+G8</f>
        <v>190800000</v>
      </c>
      <c r="I8" s="8" t="s">
        <v>28</v>
      </c>
      <c r="J8" s="8" t="s">
        <v>28</v>
      </c>
      <c r="K8" s="8" t="s">
        <v>181</v>
      </c>
    </row>
    <row r="9" spans="1:12" ht="45" x14ac:dyDescent="0.25">
      <c r="A9" s="11" t="s">
        <v>14</v>
      </c>
      <c r="B9" s="11"/>
      <c r="C9" s="11"/>
      <c r="D9" s="11"/>
      <c r="E9" s="11"/>
      <c r="F9" s="11"/>
      <c r="G9" s="11"/>
      <c r="H9" s="11"/>
      <c r="I9" s="11"/>
      <c r="J9" s="11"/>
      <c r="K9" s="11"/>
    </row>
    <row r="10" spans="1:12" s="39" customFormat="1" ht="45" x14ac:dyDescent="0.25">
      <c r="A10" s="8">
        <v>55121715</v>
      </c>
      <c r="B10" s="8" t="s">
        <v>104</v>
      </c>
      <c r="C10" s="10" t="s">
        <v>36</v>
      </c>
      <c r="D10" s="8" t="s">
        <v>103</v>
      </c>
      <c r="E10" s="8" t="s">
        <v>46</v>
      </c>
      <c r="F10" s="8" t="s">
        <v>18</v>
      </c>
      <c r="G10" s="9">
        <v>10000000</v>
      </c>
      <c r="H10" s="9">
        <f t="shared" ref="H10:H14" si="0">+G10</f>
        <v>10000000</v>
      </c>
      <c r="I10" s="8" t="s">
        <v>28</v>
      </c>
      <c r="J10" s="8" t="s">
        <v>28</v>
      </c>
      <c r="K10" s="8" t="s">
        <v>105</v>
      </c>
    </row>
    <row r="11" spans="1:12" ht="75" x14ac:dyDescent="0.25">
      <c r="A11" s="8" t="s">
        <v>165</v>
      </c>
      <c r="B11" s="8" t="s">
        <v>55</v>
      </c>
      <c r="C11" s="10" t="s">
        <v>29</v>
      </c>
      <c r="D11" s="8" t="s">
        <v>58</v>
      </c>
      <c r="E11" s="8" t="s">
        <v>54</v>
      </c>
      <c r="F11" s="8" t="s">
        <v>18</v>
      </c>
      <c r="G11" s="9">
        <v>2919351332</v>
      </c>
      <c r="H11" s="9">
        <f t="shared" si="0"/>
        <v>2919351332</v>
      </c>
      <c r="I11" s="8" t="s">
        <v>28</v>
      </c>
      <c r="J11" s="8" t="s">
        <v>28</v>
      </c>
      <c r="K11" s="8" t="s">
        <v>31</v>
      </c>
      <c r="L11" s="12"/>
    </row>
    <row r="12" spans="1:12" ht="131.25" customHeight="1" x14ac:dyDescent="0.25">
      <c r="A12" s="8" t="s">
        <v>32</v>
      </c>
      <c r="B12" s="38" t="s">
        <v>106</v>
      </c>
      <c r="C12" s="10" t="s">
        <v>33</v>
      </c>
      <c r="D12" s="8" t="s">
        <v>151</v>
      </c>
      <c r="E12" s="8" t="s">
        <v>54</v>
      </c>
      <c r="F12" s="8" t="s">
        <v>18</v>
      </c>
      <c r="G12" s="9">
        <f>2589787712+4001222015+2404067561</f>
        <v>8995077288</v>
      </c>
      <c r="H12" s="9">
        <v>2589787712</v>
      </c>
      <c r="I12" s="43" t="s">
        <v>27</v>
      </c>
      <c r="J12" s="43" t="s">
        <v>150</v>
      </c>
      <c r="K12" s="8" t="s">
        <v>31</v>
      </c>
      <c r="L12" s="12"/>
    </row>
    <row r="13" spans="1:12" ht="75" x14ac:dyDescent="0.25">
      <c r="A13" s="8" t="s">
        <v>166</v>
      </c>
      <c r="B13" s="8" t="s">
        <v>163</v>
      </c>
      <c r="C13" s="10" t="s">
        <v>36</v>
      </c>
      <c r="D13" s="8" t="s">
        <v>62</v>
      </c>
      <c r="E13" s="8" t="s">
        <v>53</v>
      </c>
      <c r="F13" s="8" t="s">
        <v>18</v>
      </c>
      <c r="G13" s="9">
        <v>100000000</v>
      </c>
      <c r="H13" s="9">
        <f t="shared" si="0"/>
        <v>100000000</v>
      </c>
      <c r="I13" s="8" t="s">
        <v>28</v>
      </c>
      <c r="J13" s="8" t="s">
        <v>28</v>
      </c>
      <c r="K13" s="8" t="s">
        <v>164</v>
      </c>
    </row>
    <row r="14" spans="1:12" ht="60" x14ac:dyDescent="0.25">
      <c r="A14" s="8">
        <v>15101506</v>
      </c>
      <c r="B14" s="8" t="s">
        <v>37</v>
      </c>
      <c r="C14" s="10" t="s">
        <v>33</v>
      </c>
      <c r="D14" s="8" t="s">
        <v>61</v>
      </c>
      <c r="E14" s="8" t="s">
        <v>68</v>
      </c>
      <c r="F14" s="8" t="s">
        <v>18</v>
      </c>
      <c r="G14" s="9">
        <v>270000000</v>
      </c>
      <c r="H14" s="9">
        <f t="shared" si="0"/>
        <v>270000000</v>
      </c>
      <c r="I14" s="8" t="s">
        <v>28</v>
      </c>
      <c r="J14" s="8" t="s">
        <v>28</v>
      </c>
      <c r="K14" s="8" t="s">
        <v>38</v>
      </c>
    </row>
    <row r="15" spans="1:12" ht="45" x14ac:dyDescent="0.25">
      <c r="A15" s="8">
        <v>76111500</v>
      </c>
      <c r="B15" s="38" t="s">
        <v>108</v>
      </c>
      <c r="C15" s="10" t="s">
        <v>33</v>
      </c>
      <c r="D15" s="8" t="s">
        <v>151</v>
      </c>
      <c r="E15" s="8" t="s">
        <v>54</v>
      </c>
      <c r="F15" s="8" t="s">
        <v>18</v>
      </c>
      <c r="G15" s="9">
        <f>1320000000+2098800000+1297758000</f>
        <v>4716558000</v>
      </c>
      <c r="H15" s="9">
        <v>1320000000</v>
      </c>
      <c r="I15" s="43" t="s">
        <v>27</v>
      </c>
      <c r="J15" s="43" t="s">
        <v>154</v>
      </c>
      <c r="K15" s="8" t="s">
        <v>145</v>
      </c>
    </row>
    <row r="16" spans="1:12" ht="253.5" customHeight="1" x14ac:dyDescent="0.25">
      <c r="A16" s="8" t="s">
        <v>161</v>
      </c>
      <c r="B16" s="59" t="s">
        <v>146</v>
      </c>
      <c r="C16" s="10" t="s">
        <v>30</v>
      </c>
      <c r="D16" s="8" t="s">
        <v>59</v>
      </c>
      <c r="E16" s="8" t="s">
        <v>67</v>
      </c>
      <c r="F16" s="8" t="s">
        <v>18</v>
      </c>
      <c r="G16" s="9">
        <v>2534200000</v>
      </c>
      <c r="H16" s="9">
        <v>2534200000</v>
      </c>
      <c r="I16" s="8" t="s">
        <v>28</v>
      </c>
      <c r="J16" s="8" t="s">
        <v>28</v>
      </c>
      <c r="K16" s="8" t="s">
        <v>145</v>
      </c>
    </row>
    <row r="17" spans="1:13" ht="210" x14ac:dyDescent="0.25">
      <c r="A17" s="8" t="s">
        <v>141</v>
      </c>
      <c r="B17" s="38" t="s">
        <v>84</v>
      </c>
      <c r="C17" s="10" t="s">
        <v>33</v>
      </c>
      <c r="D17" s="8" t="s">
        <v>149</v>
      </c>
      <c r="E17" s="8" t="s">
        <v>67</v>
      </c>
      <c r="F17" s="8" t="s">
        <v>18</v>
      </c>
      <c r="G17" s="9">
        <f>3343312377+5165417622+3103555088</f>
        <v>11612285087</v>
      </c>
      <c r="H17" s="9">
        <v>3343312377</v>
      </c>
      <c r="I17" s="43" t="s">
        <v>27</v>
      </c>
      <c r="J17" s="43" t="s">
        <v>152</v>
      </c>
      <c r="K17" s="8" t="s">
        <v>34</v>
      </c>
      <c r="L17" s="7"/>
    </row>
    <row r="18" spans="1:13" ht="45" x14ac:dyDescent="0.25">
      <c r="A18" s="8">
        <v>80131500</v>
      </c>
      <c r="B18" s="38" t="s">
        <v>96</v>
      </c>
      <c r="C18" s="10" t="s">
        <v>33</v>
      </c>
      <c r="D18" s="8" t="s">
        <v>59</v>
      </c>
      <c r="E18" s="8" t="s">
        <v>45</v>
      </c>
      <c r="F18" s="8" t="s">
        <v>18</v>
      </c>
      <c r="G18" s="9">
        <v>6376533924</v>
      </c>
      <c r="H18" s="9">
        <v>6376533924</v>
      </c>
      <c r="I18" s="8" t="s">
        <v>28</v>
      </c>
      <c r="J18" s="8" t="s">
        <v>28</v>
      </c>
      <c r="K18" s="8" t="s">
        <v>39</v>
      </c>
      <c r="L18" s="12"/>
    </row>
    <row r="19" spans="1:13" ht="75" x14ac:dyDescent="0.25">
      <c r="A19" s="8">
        <v>92121500</v>
      </c>
      <c r="B19" s="8" t="s">
        <v>52</v>
      </c>
      <c r="C19" s="10" t="s">
        <v>33</v>
      </c>
      <c r="D19" s="8" t="s">
        <v>151</v>
      </c>
      <c r="E19" s="8" t="s">
        <v>67</v>
      </c>
      <c r="F19" s="8" t="s">
        <v>18</v>
      </c>
      <c r="G19" s="9">
        <f>9221051520+14661471917+9065676802</f>
        <v>32948200239</v>
      </c>
      <c r="H19" s="9">
        <v>9221051520</v>
      </c>
      <c r="I19" s="43" t="s">
        <v>27</v>
      </c>
      <c r="J19" s="44" t="s">
        <v>155</v>
      </c>
      <c r="K19" s="8" t="s">
        <v>40</v>
      </c>
    </row>
    <row r="20" spans="1:13" ht="30" x14ac:dyDescent="0.25">
      <c r="A20" s="11" t="s">
        <v>15</v>
      </c>
      <c r="B20" s="17"/>
      <c r="C20" s="19"/>
      <c r="D20" s="17"/>
      <c r="E20" s="17"/>
      <c r="F20" s="17"/>
      <c r="G20" s="18"/>
      <c r="H20" s="18"/>
      <c r="I20" s="17"/>
      <c r="J20" s="17"/>
      <c r="K20" s="17"/>
    </row>
    <row r="21" spans="1:13" ht="45" x14ac:dyDescent="0.25">
      <c r="A21" s="8" t="s">
        <v>167</v>
      </c>
      <c r="B21" s="8" t="s">
        <v>48</v>
      </c>
      <c r="C21" s="10" t="s">
        <v>30</v>
      </c>
      <c r="D21" s="8" t="s">
        <v>56</v>
      </c>
      <c r="E21" s="8" t="s">
        <v>53</v>
      </c>
      <c r="F21" s="8" t="s">
        <v>18</v>
      </c>
      <c r="G21" s="9">
        <v>80442390</v>
      </c>
      <c r="H21" s="9">
        <f>+G21</f>
        <v>80442390</v>
      </c>
      <c r="I21" s="8" t="s">
        <v>28</v>
      </c>
      <c r="J21" s="8" t="s">
        <v>28</v>
      </c>
      <c r="K21" s="8" t="s">
        <v>49</v>
      </c>
    </row>
    <row r="22" spans="1:13" ht="45" x14ac:dyDescent="0.25">
      <c r="A22" s="8">
        <v>82141504</v>
      </c>
      <c r="B22" s="8" t="s">
        <v>50</v>
      </c>
      <c r="C22" s="10" t="s">
        <v>36</v>
      </c>
      <c r="D22" s="8" t="s">
        <v>65</v>
      </c>
      <c r="E22" s="8" t="s">
        <v>53</v>
      </c>
      <c r="F22" s="8" t="s">
        <v>18</v>
      </c>
      <c r="G22" s="9">
        <v>83447115</v>
      </c>
      <c r="H22" s="9">
        <f>+G22</f>
        <v>83447115</v>
      </c>
      <c r="I22" s="8" t="s">
        <v>28</v>
      </c>
      <c r="J22" s="8" t="s">
        <v>28</v>
      </c>
      <c r="K22" s="8" t="s">
        <v>51</v>
      </c>
    </row>
    <row r="23" spans="1:13" ht="30" x14ac:dyDescent="0.25">
      <c r="A23" s="8">
        <v>55101504</v>
      </c>
      <c r="B23" s="8" t="s">
        <v>47</v>
      </c>
      <c r="C23" s="10" t="s">
        <v>33</v>
      </c>
      <c r="D23" s="8" t="s">
        <v>61</v>
      </c>
      <c r="E23" s="8" t="s">
        <v>45</v>
      </c>
      <c r="F23" s="8" t="s">
        <v>18</v>
      </c>
      <c r="G23" s="9">
        <v>14763957</v>
      </c>
      <c r="H23" s="9">
        <f>+G23</f>
        <v>14763957</v>
      </c>
      <c r="I23" s="8" t="s">
        <v>28</v>
      </c>
      <c r="J23" s="8" t="s">
        <v>28</v>
      </c>
      <c r="K23" s="8" t="s">
        <v>168</v>
      </c>
    </row>
    <row r="24" spans="1:13" ht="60" customHeight="1" x14ac:dyDescent="0.25">
      <c r="A24" s="11" t="s">
        <v>11</v>
      </c>
      <c r="B24" s="11"/>
      <c r="C24" s="11"/>
      <c r="D24" s="11"/>
      <c r="E24" s="11"/>
      <c r="F24" s="11"/>
      <c r="G24" s="11"/>
      <c r="H24" s="11"/>
      <c r="I24" s="11"/>
      <c r="J24" s="11"/>
      <c r="K24" s="11"/>
    </row>
    <row r="25" spans="1:13" ht="225" x14ac:dyDescent="0.25">
      <c r="A25" s="8" t="s">
        <v>169</v>
      </c>
      <c r="B25" s="38" t="s">
        <v>100</v>
      </c>
      <c r="C25" s="10" t="s">
        <v>33</v>
      </c>
      <c r="D25" s="8" t="s">
        <v>151</v>
      </c>
      <c r="E25" s="8" t="s">
        <v>54</v>
      </c>
      <c r="F25" s="8" t="s">
        <v>18</v>
      </c>
      <c r="G25" s="9">
        <f>321152038+321152038+992359797+596242845</f>
        <v>2230906718</v>
      </c>
      <c r="H25" s="9">
        <v>642304076</v>
      </c>
      <c r="I25" s="43" t="s">
        <v>27</v>
      </c>
      <c r="J25" s="43" t="s">
        <v>153</v>
      </c>
      <c r="K25" s="8" t="s">
        <v>109</v>
      </c>
      <c r="L25" s="13"/>
    </row>
    <row r="26" spans="1:13" ht="105" x14ac:dyDescent="0.25">
      <c r="A26" s="8">
        <v>82121511</v>
      </c>
      <c r="B26" s="42" t="s">
        <v>99</v>
      </c>
      <c r="C26" s="10" t="s">
        <v>29</v>
      </c>
      <c r="D26" s="8" t="s">
        <v>58</v>
      </c>
      <c r="E26" s="8" t="s">
        <v>66</v>
      </c>
      <c r="F26" s="8" t="s">
        <v>16</v>
      </c>
      <c r="G26" s="9">
        <v>221608000</v>
      </c>
      <c r="H26" s="9">
        <f>+G26</f>
        <v>221608000</v>
      </c>
      <c r="I26" s="8" t="s">
        <v>28</v>
      </c>
      <c r="J26" s="8" t="s">
        <v>28</v>
      </c>
      <c r="K26" s="8" t="s">
        <v>101</v>
      </c>
      <c r="L26" s="12"/>
      <c r="M26" s="15"/>
    </row>
    <row r="27" spans="1:13" ht="38.25" customHeight="1" x14ac:dyDescent="0.25">
      <c r="A27" s="32" t="s">
        <v>122</v>
      </c>
      <c r="B27" s="33"/>
      <c r="C27" s="34"/>
      <c r="D27" s="33"/>
      <c r="E27" s="33"/>
      <c r="F27" s="33"/>
      <c r="G27" s="35"/>
      <c r="H27" s="35"/>
      <c r="I27" s="33"/>
      <c r="J27" s="33"/>
      <c r="K27" s="33"/>
    </row>
    <row r="28" spans="1:13" ht="45" x14ac:dyDescent="0.25">
      <c r="A28" s="11" t="s">
        <v>11</v>
      </c>
      <c r="B28" s="11"/>
      <c r="C28" s="11"/>
      <c r="D28" s="11"/>
      <c r="E28" s="11"/>
      <c r="F28" s="11"/>
      <c r="G28" s="11"/>
      <c r="H28" s="11"/>
      <c r="I28" s="11"/>
      <c r="J28" s="11"/>
      <c r="K28" s="11"/>
    </row>
    <row r="29" spans="1:13" ht="90" x14ac:dyDescent="0.25">
      <c r="A29" s="27" t="s">
        <v>110</v>
      </c>
      <c r="B29" s="27"/>
      <c r="C29" s="27"/>
      <c r="D29" s="27"/>
      <c r="E29" s="27"/>
      <c r="F29" s="27"/>
      <c r="G29" s="27"/>
      <c r="H29" s="27"/>
      <c r="I29" s="27"/>
      <c r="J29" s="27"/>
      <c r="K29" s="27"/>
    </row>
    <row r="30" spans="1:13" ht="75" x14ac:dyDescent="0.25">
      <c r="A30" s="8" t="s">
        <v>23</v>
      </c>
      <c r="B30" s="38" t="s">
        <v>69</v>
      </c>
      <c r="C30" s="10" t="s">
        <v>33</v>
      </c>
      <c r="D30" s="8" t="s">
        <v>63</v>
      </c>
      <c r="E30" s="8" t="s">
        <v>53</v>
      </c>
      <c r="F30" s="8" t="s">
        <v>18</v>
      </c>
      <c r="G30" s="9">
        <v>95002061</v>
      </c>
      <c r="H30" s="9">
        <f>+G30</f>
        <v>95002061</v>
      </c>
      <c r="I30" s="8" t="s">
        <v>28</v>
      </c>
      <c r="J30" s="8" t="s">
        <v>28</v>
      </c>
      <c r="K30" s="8" t="s">
        <v>24</v>
      </c>
    </row>
    <row r="31" spans="1:13" ht="75" x14ac:dyDescent="0.25">
      <c r="A31" s="8">
        <v>83111602</v>
      </c>
      <c r="B31" s="38" t="s">
        <v>70</v>
      </c>
      <c r="C31" s="10" t="s">
        <v>33</v>
      </c>
      <c r="D31" s="8" t="s">
        <v>162</v>
      </c>
      <c r="E31" s="8" t="s">
        <v>67</v>
      </c>
      <c r="F31" s="8" t="s">
        <v>18</v>
      </c>
      <c r="G31" s="9">
        <v>2691575148</v>
      </c>
      <c r="H31" s="9">
        <f>+G31</f>
        <v>2691575148</v>
      </c>
      <c r="I31" s="8" t="s">
        <v>28</v>
      </c>
      <c r="J31" s="8" t="s">
        <v>28</v>
      </c>
      <c r="K31" s="8" t="s">
        <v>24</v>
      </c>
    </row>
    <row r="32" spans="1:13" ht="75" x14ac:dyDescent="0.25">
      <c r="A32" s="8">
        <v>39121305</v>
      </c>
      <c r="B32" s="38" t="s">
        <v>170</v>
      </c>
      <c r="C32" s="10" t="s">
        <v>33</v>
      </c>
      <c r="D32" s="8" t="s">
        <v>63</v>
      </c>
      <c r="E32" s="8" t="s">
        <v>53</v>
      </c>
      <c r="F32" s="8" t="s">
        <v>18</v>
      </c>
      <c r="G32" s="9">
        <v>28732263</v>
      </c>
      <c r="H32" s="9">
        <f>+G32</f>
        <v>28732263</v>
      </c>
      <c r="I32" s="8" t="s">
        <v>28</v>
      </c>
      <c r="J32" s="8" t="s">
        <v>28</v>
      </c>
      <c r="K32" s="8" t="s">
        <v>24</v>
      </c>
    </row>
    <row r="33" spans="1:11" ht="60" x14ac:dyDescent="0.25">
      <c r="A33" s="27" t="s">
        <v>111</v>
      </c>
      <c r="B33" s="24"/>
      <c r="C33" s="53"/>
      <c r="D33" s="25"/>
      <c r="E33" s="25"/>
      <c r="F33" s="25"/>
      <c r="G33" s="26"/>
      <c r="H33" s="26"/>
      <c r="I33" s="25"/>
      <c r="J33" s="25"/>
      <c r="K33" s="25"/>
    </row>
    <row r="34" spans="1:11" ht="225" x14ac:dyDescent="0.25">
      <c r="A34" s="8" t="s">
        <v>171</v>
      </c>
      <c r="B34" s="38" t="s">
        <v>71</v>
      </c>
      <c r="C34" s="10" t="s">
        <v>33</v>
      </c>
      <c r="D34" s="8" t="s">
        <v>65</v>
      </c>
      <c r="E34" s="8" t="s">
        <v>67</v>
      </c>
      <c r="F34" s="8" t="s">
        <v>18</v>
      </c>
      <c r="G34" s="9">
        <v>1507154646</v>
      </c>
      <c r="H34" s="9">
        <f>+G34</f>
        <v>1507154646</v>
      </c>
      <c r="I34" s="8" t="s">
        <v>28</v>
      </c>
      <c r="J34" s="8" t="s">
        <v>28</v>
      </c>
      <c r="K34" s="8" t="s">
        <v>25</v>
      </c>
    </row>
    <row r="35" spans="1:11" ht="120" x14ac:dyDescent="0.25">
      <c r="A35" s="8">
        <v>43233201</v>
      </c>
      <c r="B35" s="38" t="s">
        <v>72</v>
      </c>
      <c r="C35" s="10" t="s">
        <v>35</v>
      </c>
      <c r="D35" s="8" t="s">
        <v>63</v>
      </c>
      <c r="E35" s="8" t="s">
        <v>53</v>
      </c>
      <c r="F35" s="8" t="s">
        <v>18</v>
      </c>
      <c r="G35" s="9">
        <v>26725410</v>
      </c>
      <c r="H35" s="9">
        <f>+G35</f>
        <v>26725410</v>
      </c>
      <c r="I35" s="8" t="s">
        <v>28</v>
      </c>
      <c r="J35" s="8" t="s">
        <v>28</v>
      </c>
      <c r="K35" s="8" t="s">
        <v>25</v>
      </c>
    </row>
    <row r="36" spans="1:11" ht="90" x14ac:dyDescent="0.25">
      <c r="A36" s="8" t="s">
        <v>143</v>
      </c>
      <c r="B36" s="38" t="s">
        <v>73</v>
      </c>
      <c r="C36" s="10" t="s">
        <v>35</v>
      </c>
      <c r="D36" s="8" t="s">
        <v>63</v>
      </c>
      <c r="E36" s="8" t="s">
        <v>53</v>
      </c>
      <c r="F36" s="8" t="s">
        <v>18</v>
      </c>
      <c r="G36" s="9">
        <v>27445899</v>
      </c>
      <c r="H36" s="9">
        <f>+G36</f>
        <v>27445899</v>
      </c>
      <c r="I36" s="8" t="s">
        <v>28</v>
      </c>
      <c r="J36" s="8" t="s">
        <v>28</v>
      </c>
      <c r="K36" s="8" t="s">
        <v>25</v>
      </c>
    </row>
    <row r="37" spans="1:11" ht="75" x14ac:dyDescent="0.25">
      <c r="A37" s="8" t="s">
        <v>172</v>
      </c>
      <c r="B37" s="38" t="s">
        <v>74</v>
      </c>
      <c r="C37" s="10" t="s">
        <v>35</v>
      </c>
      <c r="D37" s="8" t="s">
        <v>64</v>
      </c>
      <c r="E37" s="8" t="s">
        <v>45</v>
      </c>
      <c r="F37" s="8" t="s">
        <v>18</v>
      </c>
      <c r="G37" s="9">
        <v>438674045</v>
      </c>
      <c r="H37" s="9">
        <f>+G37</f>
        <v>438674045</v>
      </c>
      <c r="I37" s="8" t="s">
        <v>28</v>
      </c>
      <c r="J37" s="8" t="s">
        <v>28</v>
      </c>
      <c r="K37" s="8" t="s">
        <v>26</v>
      </c>
    </row>
    <row r="38" spans="1:11" ht="90" x14ac:dyDescent="0.25">
      <c r="A38" s="27" t="s">
        <v>115</v>
      </c>
      <c r="B38" s="28"/>
      <c r="C38" s="54"/>
      <c r="D38" s="29"/>
      <c r="E38" s="29"/>
      <c r="F38" s="29"/>
      <c r="G38" s="30"/>
      <c r="H38" s="30"/>
      <c r="I38" s="29"/>
      <c r="J38" s="29"/>
      <c r="K38" s="29"/>
    </row>
    <row r="39" spans="1:11" ht="147" customHeight="1" x14ac:dyDescent="0.25">
      <c r="A39" s="8" t="s">
        <v>173</v>
      </c>
      <c r="B39" s="38" t="s">
        <v>83</v>
      </c>
      <c r="C39" s="10" t="s">
        <v>33</v>
      </c>
      <c r="D39" s="8" t="s">
        <v>65</v>
      </c>
      <c r="E39" s="8" t="s">
        <v>54</v>
      </c>
      <c r="F39" s="8" t="s">
        <v>18</v>
      </c>
      <c r="G39" s="9">
        <f>1835234280-458808570</f>
        <v>1376425710</v>
      </c>
      <c r="H39" s="9">
        <f>+G39</f>
        <v>1376425710</v>
      </c>
      <c r="I39" s="8" t="s">
        <v>28</v>
      </c>
      <c r="J39" s="8" t="s">
        <v>28</v>
      </c>
      <c r="K39" s="8" t="s">
        <v>22</v>
      </c>
    </row>
    <row r="40" spans="1:11" ht="30" x14ac:dyDescent="0.25">
      <c r="A40" s="52" t="s">
        <v>13</v>
      </c>
      <c r="B40" s="20"/>
      <c r="C40" s="19"/>
      <c r="D40" s="17"/>
      <c r="E40" s="17"/>
      <c r="F40" s="17"/>
      <c r="G40" s="18"/>
      <c r="H40" s="18"/>
      <c r="I40" s="17"/>
      <c r="J40" s="17"/>
      <c r="K40" s="17"/>
    </row>
    <row r="41" spans="1:11" ht="135" x14ac:dyDescent="0.25">
      <c r="A41" s="27" t="s">
        <v>113</v>
      </c>
      <c r="B41" s="24"/>
      <c r="C41" s="53"/>
      <c r="D41" s="25"/>
      <c r="E41" s="25"/>
      <c r="F41" s="25"/>
      <c r="G41" s="26"/>
      <c r="H41" s="26"/>
      <c r="I41" s="25"/>
      <c r="J41" s="25"/>
      <c r="K41" s="25"/>
    </row>
    <row r="42" spans="1:11" ht="105" x14ac:dyDescent="0.25">
      <c r="A42" s="8" t="s">
        <v>44</v>
      </c>
      <c r="B42" s="38" t="s">
        <v>75</v>
      </c>
      <c r="C42" s="10" t="s">
        <v>29</v>
      </c>
      <c r="D42" s="8" t="s">
        <v>65</v>
      </c>
      <c r="E42" s="8" t="s">
        <v>45</v>
      </c>
      <c r="F42" s="8" t="s">
        <v>18</v>
      </c>
      <c r="G42" s="9">
        <v>1549406593</v>
      </c>
      <c r="H42" s="9">
        <f>+G42</f>
        <v>1549406593</v>
      </c>
      <c r="I42" s="8" t="s">
        <v>28</v>
      </c>
      <c r="J42" s="8" t="s">
        <v>28</v>
      </c>
      <c r="K42" s="8" t="s">
        <v>112</v>
      </c>
    </row>
    <row r="43" spans="1:11" ht="90" x14ac:dyDescent="0.25">
      <c r="A43" s="8" t="s">
        <v>44</v>
      </c>
      <c r="B43" s="38" t="s">
        <v>76</v>
      </c>
      <c r="C43" s="10" t="s">
        <v>29</v>
      </c>
      <c r="D43" s="8" t="s">
        <v>65</v>
      </c>
      <c r="E43" s="8" t="s">
        <v>45</v>
      </c>
      <c r="F43" s="8" t="s">
        <v>18</v>
      </c>
      <c r="G43" s="9">
        <v>340000000</v>
      </c>
      <c r="H43" s="9">
        <f>+G43</f>
        <v>340000000</v>
      </c>
      <c r="I43" s="8" t="s">
        <v>28</v>
      </c>
      <c r="J43" s="8" t="s">
        <v>28</v>
      </c>
      <c r="K43" s="8" t="s">
        <v>112</v>
      </c>
    </row>
    <row r="44" spans="1:11" ht="75" x14ac:dyDescent="0.25">
      <c r="A44" s="8" t="s">
        <v>44</v>
      </c>
      <c r="B44" s="38" t="s">
        <v>77</v>
      </c>
      <c r="C44" s="10" t="s">
        <v>29</v>
      </c>
      <c r="D44" s="8" t="s">
        <v>65</v>
      </c>
      <c r="E44" s="8" t="s">
        <v>45</v>
      </c>
      <c r="F44" s="8" t="s">
        <v>18</v>
      </c>
      <c r="G44" s="9">
        <v>162800000</v>
      </c>
      <c r="H44" s="9">
        <f>+G44</f>
        <v>162800000</v>
      </c>
      <c r="I44" s="8" t="s">
        <v>28</v>
      </c>
      <c r="J44" s="8" t="s">
        <v>28</v>
      </c>
      <c r="K44" s="8" t="s">
        <v>112</v>
      </c>
    </row>
    <row r="45" spans="1:11" ht="120" x14ac:dyDescent="0.25">
      <c r="A45" s="8" t="s">
        <v>44</v>
      </c>
      <c r="B45" s="38" t="s">
        <v>78</v>
      </c>
      <c r="C45" s="10" t="s">
        <v>30</v>
      </c>
      <c r="D45" s="8" t="s">
        <v>64</v>
      </c>
      <c r="E45" s="8" t="s">
        <v>45</v>
      </c>
      <c r="F45" s="8" t="s">
        <v>18</v>
      </c>
      <c r="G45" s="9">
        <v>47793407</v>
      </c>
      <c r="H45" s="9">
        <f>+G45</f>
        <v>47793407</v>
      </c>
      <c r="I45" s="8" t="s">
        <v>28</v>
      </c>
      <c r="J45" s="8" t="s">
        <v>28</v>
      </c>
      <c r="K45" s="8" t="s">
        <v>112</v>
      </c>
    </row>
    <row r="46" spans="1:11" ht="15" x14ac:dyDescent="0.25">
      <c r="A46" s="22" t="s">
        <v>12</v>
      </c>
      <c r="B46" s="21"/>
      <c r="C46" s="55"/>
      <c r="D46" s="22"/>
      <c r="E46" s="22"/>
      <c r="F46" s="22"/>
      <c r="G46" s="23"/>
      <c r="H46" s="23"/>
      <c r="I46" s="22"/>
      <c r="J46" s="22"/>
      <c r="K46" s="22"/>
    </row>
    <row r="47" spans="1:11" ht="60" x14ac:dyDescent="0.25">
      <c r="A47" s="27" t="s">
        <v>142</v>
      </c>
      <c r="B47" s="24"/>
      <c r="C47" s="53"/>
      <c r="D47" s="25"/>
      <c r="E47" s="25"/>
      <c r="F47" s="25"/>
      <c r="G47" s="26"/>
      <c r="H47" s="26"/>
      <c r="I47" s="25"/>
      <c r="J47" s="25"/>
      <c r="K47" s="25"/>
    </row>
    <row r="48" spans="1:11" ht="75" x14ac:dyDescent="0.25">
      <c r="A48" s="8" t="s">
        <v>19</v>
      </c>
      <c r="B48" s="38" t="s">
        <v>79</v>
      </c>
      <c r="C48" s="10" t="s">
        <v>33</v>
      </c>
      <c r="D48" s="8" t="s">
        <v>65</v>
      </c>
      <c r="E48" s="8" t="s">
        <v>45</v>
      </c>
      <c r="F48" s="8" t="s">
        <v>18</v>
      </c>
      <c r="G48" s="9">
        <f>3118712288-1166990000</f>
        <v>1951722288</v>
      </c>
      <c r="H48" s="9">
        <f>+G48</f>
        <v>1951722288</v>
      </c>
      <c r="I48" s="8" t="s">
        <v>28</v>
      </c>
      <c r="J48" s="8" t="s">
        <v>28</v>
      </c>
      <c r="K48" s="8" t="s">
        <v>116</v>
      </c>
    </row>
    <row r="49" spans="1:11" ht="75" x14ac:dyDescent="0.25">
      <c r="A49" s="27" t="s">
        <v>118</v>
      </c>
      <c r="B49" s="24"/>
      <c r="C49" s="53"/>
      <c r="D49" s="25"/>
      <c r="E49" s="25"/>
      <c r="F49" s="25"/>
      <c r="G49" s="26"/>
      <c r="H49" s="26"/>
      <c r="I49" s="25"/>
      <c r="J49" s="25"/>
      <c r="K49" s="25"/>
    </row>
    <row r="50" spans="1:11" ht="360" x14ac:dyDescent="0.25">
      <c r="A50" s="8" t="s">
        <v>20</v>
      </c>
      <c r="B50" s="38" t="s">
        <v>80</v>
      </c>
      <c r="C50" s="10" t="s">
        <v>33</v>
      </c>
      <c r="D50" s="8" t="s">
        <v>65</v>
      </c>
      <c r="E50" s="8" t="s">
        <v>45</v>
      </c>
      <c r="F50" s="8" t="s">
        <v>18</v>
      </c>
      <c r="G50" s="9">
        <f>23198194967-8148356332</f>
        <v>15049838635</v>
      </c>
      <c r="H50" s="9">
        <f>+G50</f>
        <v>15049838635</v>
      </c>
      <c r="I50" s="8" t="s">
        <v>28</v>
      </c>
      <c r="J50" s="8" t="s">
        <v>28</v>
      </c>
      <c r="K50" s="8" t="s">
        <v>116</v>
      </c>
    </row>
    <row r="51" spans="1:11" ht="105" x14ac:dyDescent="0.25">
      <c r="A51" s="27" t="s">
        <v>119</v>
      </c>
      <c r="B51" s="24"/>
      <c r="C51" s="53"/>
      <c r="D51" s="25"/>
      <c r="E51" s="25"/>
      <c r="F51" s="25"/>
      <c r="G51" s="26"/>
      <c r="H51" s="26"/>
      <c r="I51" s="25"/>
      <c r="J51" s="25"/>
      <c r="K51" s="25"/>
    </row>
    <row r="52" spans="1:11" ht="90" x14ac:dyDescent="0.25">
      <c r="A52" s="8" t="s">
        <v>21</v>
      </c>
      <c r="B52" s="38" t="s">
        <v>81</v>
      </c>
      <c r="C52" s="10" t="s">
        <v>33</v>
      </c>
      <c r="D52" s="8" t="s">
        <v>65</v>
      </c>
      <c r="E52" s="8" t="s">
        <v>45</v>
      </c>
      <c r="F52" s="8" t="s">
        <v>18</v>
      </c>
      <c r="G52" s="9">
        <f>3000000000-1552450333</f>
        <v>1447549667</v>
      </c>
      <c r="H52" s="9">
        <f>+G52</f>
        <v>1447549667</v>
      </c>
      <c r="I52" s="8" t="s">
        <v>28</v>
      </c>
      <c r="J52" s="8" t="s">
        <v>28</v>
      </c>
      <c r="K52" s="8" t="s">
        <v>116</v>
      </c>
    </row>
    <row r="53" spans="1:11" ht="105" x14ac:dyDescent="0.25">
      <c r="A53" s="27" t="s">
        <v>114</v>
      </c>
      <c r="B53" s="28"/>
      <c r="C53" s="54"/>
      <c r="D53" s="29"/>
      <c r="E53" s="29"/>
      <c r="F53" s="29"/>
      <c r="G53" s="30"/>
      <c r="H53" s="30"/>
      <c r="I53" s="29"/>
      <c r="J53" s="29"/>
      <c r="K53" s="29"/>
    </row>
    <row r="54" spans="1:11" ht="60" x14ac:dyDescent="0.25">
      <c r="A54" s="8" t="s">
        <v>17</v>
      </c>
      <c r="B54" s="38" t="s">
        <v>82</v>
      </c>
      <c r="C54" s="10" t="s">
        <v>29</v>
      </c>
      <c r="D54" s="8" t="s">
        <v>60</v>
      </c>
      <c r="E54" s="8" t="s">
        <v>66</v>
      </c>
      <c r="F54" s="8" t="s">
        <v>18</v>
      </c>
      <c r="G54" s="9">
        <v>2460000000</v>
      </c>
      <c r="H54" s="9">
        <f>+G54</f>
        <v>2460000000</v>
      </c>
      <c r="I54" s="8" t="s">
        <v>28</v>
      </c>
      <c r="J54" s="8" t="s">
        <v>28</v>
      </c>
      <c r="K54" s="8" t="s">
        <v>116</v>
      </c>
    </row>
    <row r="55" spans="1:11" ht="30" x14ac:dyDescent="0.25">
      <c r="A55" s="22" t="s">
        <v>14</v>
      </c>
      <c r="B55" s="21"/>
      <c r="C55" s="55"/>
      <c r="D55" s="22"/>
      <c r="E55" s="22"/>
      <c r="F55" s="22"/>
      <c r="G55" s="23"/>
      <c r="H55" s="23"/>
      <c r="I55" s="22"/>
      <c r="J55" s="22"/>
      <c r="K55" s="22"/>
    </row>
    <row r="56" spans="1:11" ht="75" x14ac:dyDescent="0.25">
      <c r="A56" s="27" t="s">
        <v>117</v>
      </c>
      <c r="B56" s="56"/>
      <c r="C56" s="57"/>
      <c r="D56" s="27"/>
      <c r="E56" s="27"/>
      <c r="F56" s="27"/>
      <c r="G56" s="31"/>
      <c r="H56" s="31"/>
      <c r="I56" s="27"/>
      <c r="J56" s="27"/>
      <c r="K56" s="27"/>
    </row>
    <row r="57" spans="1:11" ht="45" x14ac:dyDescent="0.25">
      <c r="A57" s="8">
        <v>90121502</v>
      </c>
      <c r="B57" s="45" t="s">
        <v>123</v>
      </c>
      <c r="C57" s="42" t="s">
        <v>33</v>
      </c>
      <c r="D57" s="8" t="s">
        <v>124</v>
      </c>
      <c r="E57" s="8" t="s">
        <v>174</v>
      </c>
      <c r="F57" s="8" t="s">
        <v>18</v>
      </c>
      <c r="G57" s="46">
        <v>30000000</v>
      </c>
      <c r="H57" s="9">
        <f>+G57</f>
        <v>30000000</v>
      </c>
      <c r="I57" s="8" t="s">
        <v>28</v>
      </c>
      <c r="J57" s="8" t="s">
        <v>28</v>
      </c>
      <c r="K57" s="8" t="s">
        <v>125</v>
      </c>
    </row>
    <row r="58" spans="1:11" ht="78.75" customHeight="1" x14ac:dyDescent="0.25">
      <c r="A58" s="8">
        <v>81101508</v>
      </c>
      <c r="B58" s="45" t="s">
        <v>126</v>
      </c>
      <c r="C58" s="42" t="s">
        <v>33</v>
      </c>
      <c r="D58" s="8" t="s">
        <v>124</v>
      </c>
      <c r="E58" s="8" t="s">
        <v>45</v>
      </c>
      <c r="F58" s="8" t="s">
        <v>18</v>
      </c>
      <c r="G58" s="46">
        <v>66204028</v>
      </c>
      <c r="H58" s="9">
        <f t="shared" ref="H58:H81" si="1">+G58</f>
        <v>66204028</v>
      </c>
      <c r="I58" s="8" t="s">
        <v>28</v>
      </c>
      <c r="J58" s="8" t="s">
        <v>28</v>
      </c>
      <c r="K58" s="8" t="s">
        <v>125</v>
      </c>
    </row>
    <row r="59" spans="1:11" ht="78" customHeight="1" x14ac:dyDescent="0.25">
      <c r="A59" s="8">
        <v>81101508</v>
      </c>
      <c r="B59" s="45" t="s">
        <v>126</v>
      </c>
      <c r="C59" s="42" t="s">
        <v>33</v>
      </c>
      <c r="D59" s="8" t="s">
        <v>124</v>
      </c>
      <c r="E59" s="8" t="s">
        <v>45</v>
      </c>
      <c r="F59" s="8" t="s">
        <v>18</v>
      </c>
      <c r="G59" s="46">
        <v>66204028</v>
      </c>
      <c r="H59" s="9">
        <f t="shared" si="1"/>
        <v>66204028</v>
      </c>
      <c r="I59" s="8" t="s">
        <v>28</v>
      </c>
      <c r="J59" s="8" t="s">
        <v>28</v>
      </c>
      <c r="K59" s="8" t="s">
        <v>125</v>
      </c>
    </row>
    <row r="60" spans="1:11" ht="60" x14ac:dyDescent="0.25">
      <c r="A60" s="8">
        <v>81101508</v>
      </c>
      <c r="B60" s="45" t="s">
        <v>126</v>
      </c>
      <c r="C60" s="42" t="s">
        <v>33</v>
      </c>
      <c r="D60" s="8" t="s">
        <v>124</v>
      </c>
      <c r="E60" s="8" t="s">
        <v>45</v>
      </c>
      <c r="F60" s="8" t="s">
        <v>18</v>
      </c>
      <c r="G60" s="46">
        <v>73832000</v>
      </c>
      <c r="H60" s="9">
        <f t="shared" si="1"/>
        <v>73832000</v>
      </c>
      <c r="I60" s="8" t="s">
        <v>28</v>
      </c>
      <c r="J60" s="8" t="s">
        <v>28</v>
      </c>
      <c r="K60" s="8" t="s">
        <v>125</v>
      </c>
    </row>
    <row r="61" spans="1:11" ht="45" x14ac:dyDescent="0.25">
      <c r="A61" s="8">
        <v>72101507</v>
      </c>
      <c r="B61" s="45" t="s">
        <v>85</v>
      </c>
      <c r="C61" s="42" t="s">
        <v>29</v>
      </c>
      <c r="D61" s="8" t="s">
        <v>127</v>
      </c>
      <c r="E61" s="8" t="s">
        <v>53</v>
      </c>
      <c r="F61" s="8" t="s">
        <v>18</v>
      </c>
      <c r="G61" s="46">
        <v>75000000</v>
      </c>
      <c r="H61" s="9">
        <f t="shared" si="1"/>
        <v>75000000</v>
      </c>
      <c r="I61" s="8" t="s">
        <v>28</v>
      </c>
      <c r="J61" s="8" t="s">
        <v>28</v>
      </c>
      <c r="K61" s="8" t="s">
        <v>125</v>
      </c>
    </row>
    <row r="62" spans="1:11" ht="30" x14ac:dyDescent="0.25">
      <c r="A62" s="8">
        <v>81101500</v>
      </c>
      <c r="B62" s="45" t="s">
        <v>86</v>
      </c>
      <c r="C62" s="42" t="s">
        <v>29</v>
      </c>
      <c r="D62" s="8" t="s">
        <v>128</v>
      </c>
      <c r="E62" s="8" t="s">
        <v>46</v>
      </c>
      <c r="F62" s="8" t="s">
        <v>18</v>
      </c>
      <c r="G62" s="46">
        <v>7500000</v>
      </c>
      <c r="H62" s="9">
        <f t="shared" si="1"/>
        <v>7500000</v>
      </c>
      <c r="I62" s="8" t="s">
        <v>28</v>
      </c>
      <c r="J62" s="8" t="s">
        <v>28</v>
      </c>
      <c r="K62" s="8" t="s">
        <v>175</v>
      </c>
    </row>
    <row r="63" spans="1:11" ht="45" x14ac:dyDescent="0.25">
      <c r="A63" s="8">
        <v>72101507</v>
      </c>
      <c r="B63" s="45" t="s">
        <v>87</v>
      </c>
      <c r="C63" s="42" t="s">
        <v>29</v>
      </c>
      <c r="D63" s="8" t="s">
        <v>127</v>
      </c>
      <c r="E63" s="8" t="s">
        <v>53</v>
      </c>
      <c r="F63" s="8" t="s">
        <v>18</v>
      </c>
      <c r="G63" s="46">
        <v>85000000</v>
      </c>
      <c r="H63" s="9">
        <f t="shared" si="1"/>
        <v>85000000</v>
      </c>
      <c r="I63" s="8" t="s">
        <v>28</v>
      </c>
      <c r="J63" s="8" t="s">
        <v>28</v>
      </c>
      <c r="K63" s="8" t="s">
        <v>125</v>
      </c>
    </row>
    <row r="64" spans="1:11" ht="30" x14ac:dyDescent="0.25">
      <c r="A64" s="8">
        <v>81101500</v>
      </c>
      <c r="B64" s="45" t="s">
        <v>88</v>
      </c>
      <c r="C64" s="42" t="s">
        <v>29</v>
      </c>
      <c r="D64" s="8" t="s">
        <v>128</v>
      </c>
      <c r="E64" s="8" t="s">
        <v>46</v>
      </c>
      <c r="F64" s="8" t="s">
        <v>18</v>
      </c>
      <c r="G64" s="46">
        <v>8500000</v>
      </c>
      <c r="H64" s="9">
        <f t="shared" si="1"/>
        <v>8500000</v>
      </c>
      <c r="I64" s="8" t="s">
        <v>28</v>
      </c>
      <c r="J64" s="8" t="s">
        <v>28</v>
      </c>
      <c r="K64" s="8" t="s">
        <v>176</v>
      </c>
    </row>
    <row r="65" spans="1:11" ht="45" x14ac:dyDescent="0.25">
      <c r="A65" s="8">
        <v>72101507</v>
      </c>
      <c r="B65" s="45" t="s">
        <v>89</v>
      </c>
      <c r="C65" s="42" t="s">
        <v>30</v>
      </c>
      <c r="D65" s="8" t="s">
        <v>127</v>
      </c>
      <c r="E65" s="8" t="s">
        <v>53</v>
      </c>
      <c r="F65" s="8" t="s">
        <v>18</v>
      </c>
      <c r="G65" s="46">
        <v>100000000</v>
      </c>
      <c r="H65" s="9">
        <f t="shared" si="1"/>
        <v>100000000</v>
      </c>
      <c r="I65" s="8" t="s">
        <v>28</v>
      </c>
      <c r="J65" s="8" t="s">
        <v>28</v>
      </c>
      <c r="K65" s="8" t="s">
        <v>125</v>
      </c>
    </row>
    <row r="66" spans="1:11" ht="30" x14ac:dyDescent="0.25">
      <c r="A66" s="8">
        <v>81101500</v>
      </c>
      <c r="B66" s="45" t="s">
        <v>129</v>
      </c>
      <c r="C66" s="42" t="s">
        <v>30</v>
      </c>
      <c r="D66" s="8" t="s">
        <v>128</v>
      </c>
      <c r="E66" s="8" t="s">
        <v>46</v>
      </c>
      <c r="F66" s="8" t="s">
        <v>18</v>
      </c>
      <c r="G66" s="46">
        <v>10000000</v>
      </c>
      <c r="H66" s="9">
        <f t="shared" si="1"/>
        <v>10000000</v>
      </c>
      <c r="I66" s="8" t="s">
        <v>28</v>
      </c>
      <c r="J66" s="8" t="s">
        <v>28</v>
      </c>
      <c r="K66" s="8" t="s">
        <v>177</v>
      </c>
    </row>
    <row r="67" spans="1:11" ht="45" x14ac:dyDescent="0.25">
      <c r="A67" s="8">
        <v>72101507</v>
      </c>
      <c r="B67" s="45" t="s">
        <v>130</v>
      </c>
      <c r="C67" s="42" t="s">
        <v>30</v>
      </c>
      <c r="D67" s="8" t="s">
        <v>127</v>
      </c>
      <c r="E67" s="8" t="s">
        <v>53</v>
      </c>
      <c r="F67" s="8" t="s">
        <v>18</v>
      </c>
      <c r="G67" s="46">
        <v>90000000</v>
      </c>
      <c r="H67" s="9">
        <f t="shared" si="1"/>
        <v>90000000</v>
      </c>
      <c r="I67" s="8" t="s">
        <v>28</v>
      </c>
      <c r="J67" s="8" t="s">
        <v>28</v>
      </c>
      <c r="K67" s="8" t="s">
        <v>125</v>
      </c>
    </row>
    <row r="68" spans="1:11" ht="30" x14ac:dyDescent="0.25">
      <c r="A68" s="8">
        <v>81101500</v>
      </c>
      <c r="B68" s="45" t="s">
        <v>131</v>
      </c>
      <c r="C68" s="42" t="s">
        <v>30</v>
      </c>
      <c r="D68" s="8" t="s">
        <v>128</v>
      </c>
      <c r="E68" s="8" t="s">
        <v>46</v>
      </c>
      <c r="F68" s="8" t="s">
        <v>18</v>
      </c>
      <c r="G68" s="46">
        <v>9000000</v>
      </c>
      <c r="H68" s="9">
        <f t="shared" si="1"/>
        <v>9000000</v>
      </c>
      <c r="I68" s="8" t="s">
        <v>28</v>
      </c>
      <c r="J68" s="8" t="s">
        <v>28</v>
      </c>
      <c r="K68" s="8" t="s">
        <v>178</v>
      </c>
    </row>
    <row r="69" spans="1:11" ht="45" x14ac:dyDescent="0.25">
      <c r="A69" s="8">
        <v>72101507</v>
      </c>
      <c r="B69" s="45" t="s">
        <v>90</v>
      </c>
      <c r="C69" s="42" t="s">
        <v>30</v>
      </c>
      <c r="D69" s="8" t="s">
        <v>127</v>
      </c>
      <c r="E69" s="8" t="s">
        <v>53</v>
      </c>
      <c r="F69" s="8" t="s">
        <v>18</v>
      </c>
      <c r="G69" s="46">
        <v>70000000</v>
      </c>
      <c r="H69" s="9">
        <f t="shared" si="1"/>
        <v>70000000</v>
      </c>
      <c r="I69" s="8" t="s">
        <v>28</v>
      </c>
      <c r="J69" s="8" t="s">
        <v>28</v>
      </c>
      <c r="K69" s="8" t="s">
        <v>125</v>
      </c>
    </row>
    <row r="70" spans="1:11" ht="30" x14ac:dyDescent="0.25">
      <c r="A70" s="8">
        <v>81101500</v>
      </c>
      <c r="B70" s="45" t="s">
        <v>132</v>
      </c>
      <c r="C70" s="42" t="s">
        <v>30</v>
      </c>
      <c r="D70" s="8" t="s">
        <v>128</v>
      </c>
      <c r="E70" s="8" t="s">
        <v>46</v>
      </c>
      <c r="F70" s="8" t="s">
        <v>18</v>
      </c>
      <c r="G70" s="46">
        <v>7000000</v>
      </c>
      <c r="H70" s="9">
        <f t="shared" si="1"/>
        <v>7000000</v>
      </c>
      <c r="I70" s="8" t="s">
        <v>28</v>
      </c>
      <c r="J70" s="8" t="s">
        <v>28</v>
      </c>
      <c r="K70" s="8" t="s">
        <v>178</v>
      </c>
    </row>
    <row r="71" spans="1:11" ht="45" x14ac:dyDescent="0.25">
      <c r="A71" s="8">
        <v>72101507</v>
      </c>
      <c r="B71" s="45" t="s">
        <v>91</v>
      </c>
      <c r="C71" s="42" t="s">
        <v>30</v>
      </c>
      <c r="D71" s="8" t="s">
        <v>127</v>
      </c>
      <c r="E71" s="8" t="s">
        <v>53</v>
      </c>
      <c r="F71" s="8" t="s">
        <v>18</v>
      </c>
      <c r="G71" s="46">
        <v>70000000</v>
      </c>
      <c r="H71" s="9">
        <f t="shared" si="1"/>
        <v>70000000</v>
      </c>
      <c r="I71" s="8" t="s">
        <v>28</v>
      </c>
      <c r="J71" s="8" t="s">
        <v>28</v>
      </c>
      <c r="K71" s="8" t="s">
        <v>125</v>
      </c>
    </row>
    <row r="72" spans="1:11" ht="30" x14ac:dyDescent="0.25">
      <c r="A72" s="8">
        <v>81101500</v>
      </c>
      <c r="B72" s="47" t="s">
        <v>92</v>
      </c>
      <c r="C72" s="42" t="s">
        <v>30</v>
      </c>
      <c r="D72" s="8" t="s">
        <v>128</v>
      </c>
      <c r="E72" s="8" t="s">
        <v>46</v>
      </c>
      <c r="F72" s="8" t="s">
        <v>18</v>
      </c>
      <c r="G72" s="46">
        <v>7000000</v>
      </c>
      <c r="H72" s="9">
        <f t="shared" si="1"/>
        <v>7000000</v>
      </c>
      <c r="I72" s="8" t="s">
        <v>28</v>
      </c>
      <c r="J72" s="8" t="s">
        <v>28</v>
      </c>
      <c r="K72" s="8" t="s">
        <v>178</v>
      </c>
    </row>
    <row r="73" spans="1:11" ht="45" x14ac:dyDescent="0.25">
      <c r="A73" s="8">
        <v>72101507</v>
      </c>
      <c r="B73" s="47" t="s">
        <v>93</v>
      </c>
      <c r="C73" s="42" t="s">
        <v>29</v>
      </c>
      <c r="D73" s="8" t="s">
        <v>127</v>
      </c>
      <c r="E73" s="8" t="s">
        <v>53</v>
      </c>
      <c r="F73" s="8" t="s">
        <v>18</v>
      </c>
      <c r="G73" s="46">
        <v>85000000</v>
      </c>
      <c r="H73" s="9">
        <f t="shared" si="1"/>
        <v>85000000</v>
      </c>
      <c r="I73" s="8" t="s">
        <v>28</v>
      </c>
      <c r="J73" s="8" t="s">
        <v>28</v>
      </c>
      <c r="K73" s="8" t="s">
        <v>125</v>
      </c>
    </row>
    <row r="74" spans="1:11" ht="30" x14ac:dyDescent="0.25">
      <c r="A74" s="8">
        <v>81101500</v>
      </c>
      <c r="B74" s="47" t="s">
        <v>94</v>
      </c>
      <c r="C74" s="42" t="s">
        <v>29</v>
      </c>
      <c r="D74" s="8" t="s">
        <v>128</v>
      </c>
      <c r="E74" s="8" t="s">
        <v>46</v>
      </c>
      <c r="F74" s="8" t="s">
        <v>18</v>
      </c>
      <c r="G74" s="46">
        <v>8500000</v>
      </c>
      <c r="H74" s="9">
        <f t="shared" si="1"/>
        <v>8500000</v>
      </c>
      <c r="I74" s="8" t="s">
        <v>28</v>
      </c>
      <c r="J74" s="8" t="s">
        <v>28</v>
      </c>
      <c r="K74" s="8" t="s">
        <v>179</v>
      </c>
    </row>
    <row r="75" spans="1:11" ht="45" x14ac:dyDescent="0.25">
      <c r="A75" s="8">
        <v>72101507</v>
      </c>
      <c r="B75" s="45" t="s">
        <v>133</v>
      </c>
      <c r="C75" s="42" t="s">
        <v>29</v>
      </c>
      <c r="D75" s="8" t="s">
        <v>127</v>
      </c>
      <c r="E75" s="8" t="s">
        <v>53</v>
      </c>
      <c r="F75" s="8" t="s">
        <v>18</v>
      </c>
      <c r="G75" s="46">
        <v>75000000</v>
      </c>
      <c r="H75" s="9">
        <f t="shared" si="1"/>
        <v>75000000</v>
      </c>
      <c r="I75" s="8" t="s">
        <v>28</v>
      </c>
      <c r="J75" s="8" t="s">
        <v>28</v>
      </c>
      <c r="K75" s="8" t="s">
        <v>125</v>
      </c>
    </row>
    <row r="76" spans="1:11" ht="30" x14ac:dyDescent="0.25">
      <c r="A76" s="8">
        <v>81101500</v>
      </c>
      <c r="B76" s="45" t="s">
        <v>134</v>
      </c>
      <c r="C76" s="42" t="s">
        <v>29</v>
      </c>
      <c r="D76" s="8" t="s">
        <v>128</v>
      </c>
      <c r="E76" s="8" t="s">
        <v>46</v>
      </c>
      <c r="F76" s="8" t="s">
        <v>18</v>
      </c>
      <c r="G76" s="46">
        <v>7500000</v>
      </c>
      <c r="H76" s="9">
        <f t="shared" si="1"/>
        <v>7500000</v>
      </c>
      <c r="I76" s="8" t="s">
        <v>28</v>
      </c>
      <c r="J76" s="8" t="s">
        <v>28</v>
      </c>
      <c r="K76" s="8" t="s">
        <v>179</v>
      </c>
    </row>
    <row r="77" spans="1:11" ht="45" x14ac:dyDescent="0.25">
      <c r="A77" s="8">
        <v>72101507</v>
      </c>
      <c r="B77" s="45" t="s">
        <v>135</v>
      </c>
      <c r="C77" s="42" t="s">
        <v>36</v>
      </c>
      <c r="D77" s="8" t="s">
        <v>127</v>
      </c>
      <c r="E77" s="8" t="s">
        <v>53</v>
      </c>
      <c r="F77" s="8" t="s">
        <v>18</v>
      </c>
      <c r="G77" s="46">
        <v>243000000</v>
      </c>
      <c r="H77" s="9">
        <f t="shared" si="1"/>
        <v>243000000</v>
      </c>
      <c r="I77" s="8" t="s">
        <v>28</v>
      </c>
      <c r="J77" s="8" t="s">
        <v>28</v>
      </c>
      <c r="K77" s="8" t="s">
        <v>125</v>
      </c>
    </row>
    <row r="78" spans="1:11" ht="45" x14ac:dyDescent="0.25">
      <c r="A78" s="8">
        <v>81101500</v>
      </c>
      <c r="B78" s="45" t="s">
        <v>136</v>
      </c>
      <c r="C78" s="42" t="s">
        <v>36</v>
      </c>
      <c r="D78" s="8" t="s">
        <v>128</v>
      </c>
      <c r="E78" s="8" t="s">
        <v>46</v>
      </c>
      <c r="F78" s="8" t="s">
        <v>18</v>
      </c>
      <c r="G78" s="46">
        <v>20000000</v>
      </c>
      <c r="H78" s="9">
        <f t="shared" si="1"/>
        <v>20000000</v>
      </c>
      <c r="I78" s="8" t="s">
        <v>28</v>
      </c>
      <c r="J78" s="8" t="s">
        <v>28</v>
      </c>
      <c r="K78" s="8" t="s">
        <v>125</v>
      </c>
    </row>
    <row r="79" spans="1:11" ht="45" x14ac:dyDescent="0.25">
      <c r="A79" s="8">
        <v>72101507</v>
      </c>
      <c r="B79" s="45" t="s">
        <v>95</v>
      </c>
      <c r="C79" s="42" t="s">
        <v>36</v>
      </c>
      <c r="D79" s="8" t="s">
        <v>127</v>
      </c>
      <c r="E79" s="8" t="s">
        <v>53</v>
      </c>
      <c r="F79" s="8" t="s">
        <v>18</v>
      </c>
      <c r="G79" s="46">
        <v>230000000</v>
      </c>
      <c r="H79" s="9">
        <f t="shared" si="1"/>
        <v>230000000</v>
      </c>
      <c r="I79" s="8" t="s">
        <v>28</v>
      </c>
      <c r="J79" s="8" t="s">
        <v>28</v>
      </c>
      <c r="K79" s="8" t="s">
        <v>125</v>
      </c>
    </row>
    <row r="80" spans="1:11" ht="59.25" customHeight="1" x14ac:dyDescent="0.25">
      <c r="A80" s="8">
        <v>72101507</v>
      </c>
      <c r="B80" s="45" t="s">
        <v>137</v>
      </c>
      <c r="C80" s="42" t="s">
        <v>30</v>
      </c>
      <c r="D80" s="8" t="s">
        <v>127</v>
      </c>
      <c r="E80" s="8" t="s">
        <v>53</v>
      </c>
      <c r="F80" s="8" t="s">
        <v>18</v>
      </c>
      <c r="G80" s="46">
        <v>150000000</v>
      </c>
      <c r="H80" s="9">
        <f t="shared" si="1"/>
        <v>150000000</v>
      </c>
      <c r="I80" s="8" t="s">
        <v>28</v>
      </c>
      <c r="J80" s="8" t="s">
        <v>28</v>
      </c>
      <c r="K80" s="8" t="s">
        <v>125</v>
      </c>
    </row>
    <row r="81" spans="1:11" ht="61.5" customHeight="1" x14ac:dyDescent="0.25">
      <c r="A81" s="8">
        <v>81101500</v>
      </c>
      <c r="B81" s="45" t="s">
        <v>138</v>
      </c>
      <c r="C81" s="42" t="s">
        <v>30</v>
      </c>
      <c r="D81" s="8" t="s">
        <v>128</v>
      </c>
      <c r="E81" s="8" t="s">
        <v>46</v>
      </c>
      <c r="F81" s="8" t="s">
        <v>18</v>
      </c>
      <c r="G81" s="46">
        <v>15000000</v>
      </c>
      <c r="H81" s="9">
        <f t="shared" si="1"/>
        <v>15000000</v>
      </c>
      <c r="I81" s="8" t="s">
        <v>28</v>
      </c>
      <c r="J81" s="8" t="s">
        <v>28</v>
      </c>
      <c r="K81" s="8" t="s">
        <v>180</v>
      </c>
    </row>
    <row r="82" spans="1:11" ht="15" x14ac:dyDescent="0.25">
      <c r="A82" s="22" t="s">
        <v>120</v>
      </c>
      <c r="B82" s="58"/>
      <c r="C82" s="36"/>
      <c r="D82" s="16"/>
      <c r="E82" s="16"/>
      <c r="F82" s="16"/>
      <c r="G82" s="14"/>
      <c r="H82" s="14"/>
      <c r="I82" s="16"/>
      <c r="J82" s="16"/>
      <c r="K82" s="16"/>
    </row>
    <row r="83" spans="1:11" ht="75" x14ac:dyDescent="0.25">
      <c r="A83" s="27" t="s">
        <v>121</v>
      </c>
      <c r="B83" s="24"/>
      <c r="C83" s="53"/>
      <c r="D83" s="25"/>
      <c r="E83" s="25"/>
      <c r="F83" s="25"/>
      <c r="G83" s="26"/>
      <c r="H83" s="26"/>
      <c r="I83" s="25"/>
      <c r="J83" s="25"/>
      <c r="K83" s="25"/>
    </row>
    <row r="84" spans="1:11" ht="47.25" x14ac:dyDescent="0.25">
      <c r="A84" s="48">
        <v>80111500</v>
      </c>
      <c r="B84" s="49" t="s">
        <v>42</v>
      </c>
      <c r="C84" s="49" t="s">
        <v>33</v>
      </c>
      <c r="D84" s="49" t="s">
        <v>159</v>
      </c>
      <c r="E84" s="8" t="s">
        <v>45</v>
      </c>
      <c r="F84" s="8" t="s">
        <v>18</v>
      </c>
      <c r="G84" s="9">
        <v>460000000</v>
      </c>
      <c r="H84" s="9">
        <f t="shared" ref="H84:H89" si="2">+G84</f>
        <v>460000000</v>
      </c>
      <c r="I84" s="8" t="s">
        <v>28</v>
      </c>
      <c r="J84" s="8" t="s">
        <v>28</v>
      </c>
      <c r="K84" s="8" t="s">
        <v>139</v>
      </c>
    </row>
    <row r="85" spans="1:11" ht="47.25" x14ac:dyDescent="0.25">
      <c r="A85" s="48">
        <v>55111500</v>
      </c>
      <c r="B85" s="49" t="s">
        <v>156</v>
      </c>
      <c r="C85" s="49" t="s">
        <v>36</v>
      </c>
      <c r="D85" s="49" t="s">
        <v>159</v>
      </c>
      <c r="E85" s="8" t="s">
        <v>45</v>
      </c>
      <c r="F85" s="8" t="s">
        <v>18</v>
      </c>
      <c r="G85" s="9">
        <v>300000000</v>
      </c>
      <c r="H85" s="9">
        <f t="shared" si="2"/>
        <v>300000000</v>
      </c>
      <c r="I85" s="8" t="s">
        <v>28</v>
      </c>
      <c r="J85" s="8" t="s">
        <v>28</v>
      </c>
      <c r="K85" s="8" t="s">
        <v>139</v>
      </c>
    </row>
    <row r="86" spans="1:11" ht="47.25" x14ac:dyDescent="0.25">
      <c r="A86" s="48">
        <v>86101700</v>
      </c>
      <c r="B86" s="49" t="s">
        <v>41</v>
      </c>
      <c r="C86" s="49" t="s">
        <v>36</v>
      </c>
      <c r="D86" s="49" t="s">
        <v>159</v>
      </c>
      <c r="E86" s="8" t="s">
        <v>45</v>
      </c>
      <c r="F86" s="8" t="s">
        <v>18</v>
      </c>
      <c r="G86" s="50">
        <v>200000000</v>
      </c>
      <c r="H86" s="50">
        <f t="shared" si="2"/>
        <v>200000000</v>
      </c>
      <c r="I86" s="8" t="s">
        <v>28</v>
      </c>
      <c r="J86" s="8" t="s">
        <v>28</v>
      </c>
      <c r="K86" s="8" t="s">
        <v>139</v>
      </c>
    </row>
    <row r="87" spans="1:11" ht="47.25" x14ac:dyDescent="0.25">
      <c r="A87" s="48">
        <v>86101700</v>
      </c>
      <c r="B87" s="49" t="s">
        <v>157</v>
      </c>
      <c r="C87" s="49" t="s">
        <v>36</v>
      </c>
      <c r="D87" s="49" t="s">
        <v>160</v>
      </c>
      <c r="E87" s="8" t="s">
        <v>45</v>
      </c>
      <c r="F87" s="8" t="s">
        <v>18</v>
      </c>
      <c r="G87" s="50">
        <v>300000000</v>
      </c>
      <c r="H87" s="50">
        <f t="shared" si="2"/>
        <v>300000000</v>
      </c>
      <c r="I87" s="8" t="s">
        <v>28</v>
      </c>
      <c r="J87" s="8" t="s">
        <v>28</v>
      </c>
      <c r="K87" s="8" t="s">
        <v>139</v>
      </c>
    </row>
    <row r="88" spans="1:11" ht="47.25" x14ac:dyDescent="0.25">
      <c r="A88" s="48">
        <v>86101700</v>
      </c>
      <c r="B88" s="49" t="s">
        <v>158</v>
      </c>
      <c r="C88" s="49" t="s">
        <v>36</v>
      </c>
      <c r="D88" s="49" t="s">
        <v>160</v>
      </c>
      <c r="E88" s="8" t="s">
        <v>45</v>
      </c>
      <c r="F88" s="8" t="s">
        <v>18</v>
      </c>
      <c r="G88" s="50">
        <v>400000000</v>
      </c>
      <c r="H88" s="50">
        <f t="shared" si="2"/>
        <v>400000000</v>
      </c>
      <c r="I88" s="8" t="s">
        <v>28</v>
      </c>
      <c r="J88" s="8" t="s">
        <v>28</v>
      </c>
      <c r="K88" s="8" t="s">
        <v>139</v>
      </c>
    </row>
    <row r="89" spans="1:11" ht="47.25" x14ac:dyDescent="0.25">
      <c r="A89" s="48">
        <v>86101700</v>
      </c>
      <c r="B89" s="38" t="s">
        <v>43</v>
      </c>
      <c r="C89" s="49" t="s">
        <v>36</v>
      </c>
      <c r="D89" s="49" t="s">
        <v>160</v>
      </c>
      <c r="E89" s="8" t="s">
        <v>45</v>
      </c>
      <c r="F89" s="8" t="s">
        <v>18</v>
      </c>
      <c r="G89" s="51">
        <v>440000000</v>
      </c>
      <c r="H89" s="51">
        <f t="shared" si="2"/>
        <v>440000000</v>
      </c>
      <c r="I89" s="8" t="s">
        <v>28</v>
      </c>
      <c r="J89" s="8" t="s">
        <v>28</v>
      </c>
      <c r="K89" s="8" t="s">
        <v>139</v>
      </c>
    </row>
    <row r="90" spans="1:11" ht="15" x14ac:dyDescent="0.25">
      <c r="A90"/>
      <c r="B90"/>
      <c r="C90"/>
      <c r="D90"/>
      <c r="E90"/>
      <c r="F90"/>
      <c r="G90" s="40"/>
      <c r="H90" s="41"/>
      <c r="I90"/>
      <c r="J90"/>
      <c r="K90"/>
    </row>
    <row r="91" spans="1:11" ht="15" x14ac:dyDescent="0.25">
      <c r="A91" s="62" t="s">
        <v>147</v>
      </c>
      <c r="B91" s="62"/>
      <c r="C91" s="62"/>
      <c r="D91" s="62"/>
      <c r="E91" s="62"/>
      <c r="F91" s="62"/>
      <c r="H91" s="37">
        <f>SUM(H6:H90)</f>
        <v>62906881185</v>
      </c>
      <c r="I91"/>
      <c r="J91"/>
      <c r="K91"/>
    </row>
    <row r="92" spans="1:11" ht="15" x14ac:dyDescent="0.25">
      <c r="A92" s="62" t="s">
        <v>148</v>
      </c>
      <c r="B92" s="62"/>
      <c r="C92" s="62"/>
      <c r="D92" s="62"/>
      <c r="E92" s="62"/>
      <c r="F92" s="62"/>
      <c r="G92" s="37">
        <f>SUM(G6:G89)</f>
        <v>106293452832</v>
      </c>
    </row>
  </sheetData>
  <autoFilter ref="A5:K25"/>
  <mergeCells count="4">
    <mergeCell ref="A1:K1"/>
    <mergeCell ref="A2:K2"/>
    <mergeCell ref="A91:F91"/>
    <mergeCell ref="A92:F92"/>
  </mergeCells>
  <printOptions horizontalCentered="1"/>
  <pageMargins left="0.43307086614173229" right="0.23622047244094491" top="0.35433070866141736" bottom="0.35433070866141736" header="0.31496062992125984" footer="0.31496062992125984"/>
  <pageSetup paperSize="9" scale="55" orientation="landscape" r:id="rId1"/>
  <headerFooter>
    <oddFooter>&amp;R&amp;P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FRR</vt:lpstr>
      <vt:lpstr>FRR!Área_de_impresión</vt:lpstr>
      <vt:lpstr>FRR!Títulos_a_imprimir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Ricardo Andres Garcia Huertas</cp:lastModifiedBy>
  <cp:lastPrinted>2020-01-27T18:51:11Z</cp:lastPrinted>
  <dcterms:created xsi:type="dcterms:W3CDTF">2016-10-26T14:00:35Z</dcterms:created>
  <dcterms:modified xsi:type="dcterms:W3CDTF">2020-01-29T15:00:34Z</dcterms:modified>
</cp:coreProperties>
</file>