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81" yWindow="65221" windowWidth="12240" windowHeight="4095" activeTab="0"/>
  </bookViews>
  <sheets>
    <sheet name="Hoja1" sheetId="1" r:id="rId1"/>
    <sheet name="Hoja3" sheetId="2" r:id="rId2"/>
    <sheet name="Hoja2" sheetId="3" r:id="rId3"/>
  </sheets>
  <definedNames>
    <definedName name="_xlnm.Print_Area" localSheetId="0">'Hoja1'!$B$1:$L$118</definedName>
    <definedName name="_xlnm.Print_Titles" localSheetId="0">'Hoja1'!$18:$18</definedName>
  </definedNames>
  <calcPr fullCalcOnLoad="1"/>
</workbook>
</file>

<file path=xl/comments1.xml><?xml version="1.0" encoding="utf-8"?>
<comments xmlns="http://schemas.openxmlformats.org/spreadsheetml/2006/main">
  <authors>
    <author>Ricardo Andres Garcia Huertas</author>
    <author>Javier Dario Sastoque Gomez</author>
  </authors>
  <commentList>
    <comment ref="C43" authorId="0">
      <text>
        <r>
          <rPr>
            <b/>
            <sz val="9"/>
            <rFont val="Tahoma"/>
            <family val="2"/>
          </rPr>
          <t>Ricardo Andres Garcia Huertas:</t>
        </r>
        <r>
          <rPr>
            <sz val="9"/>
            <rFont val="Tahoma"/>
            <family val="2"/>
          </rPr>
          <t xml:space="preserve">
MAT Y SUM $ 202.598.369 Y MTO $ 300,000,000
-- ADCION  50% VALOR CTO Y SALDO ÁRA PROCESO NUEVO EN JUNIO
</t>
        </r>
      </text>
    </comment>
    <comment ref="C58" authorId="0">
      <text>
        <r>
          <rPr>
            <b/>
            <sz val="9"/>
            <rFont val="Tahoma"/>
            <family val="2"/>
          </rPr>
          <t>Ricardo Andres Garcia Huertas:</t>
        </r>
        <r>
          <rPr>
            <sz val="9"/>
            <rFont val="Tahoma"/>
            <family val="2"/>
          </rPr>
          <t xml:space="preserve">
VIG 2015 - 81 MILLONES // DISPONIBLE 69.000000 - - SE FINANCIAN 60,200 PARA MTO SUBESTACION Y PLANTA ELECTRICA Y SISTEMA DE INCENDIOS - QUEDA UN SALDO DE 8,800 PARA IMPREVISTOS
</t>
        </r>
      </text>
    </comment>
    <comment ref="C59" authorId="0">
      <text>
        <r>
          <rPr>
            <b/>
            <sz val="9"/>
            <rFont val="Tahoma"/>
            <family val="2"/>
          </rPr>
          <t>Ricardo Andres Garcia Huertas:</t>
        </r>
        <r>
          <rPr>
            <sz val="9"/>
            <rFont val="Tahoma"/>
            <family val="2"/>
          </rPr>
          <t xml:space="preserve">
VIG 2015 - 17,500 MILLONES. / DISPONBLE 32,500,000 - SE UTILIZAN PARA EL MANTENIMIENTO DE LAS CAMARAS DE SEGURIDAD Y VIGILANCIA.
</t>
        </r>
      </text>
    </comment>
    <comment ref="C66" authorId="0">
      <text>
        <r>
          <rPr>
            <b/>
            <sz val="9"/>
            <rFont val="Tahoma"/>
            <family val="2"/>
          </rPr>
          <t>Ricardo Andres Garcia Huertas:</t>
        </r>
        <r>
          <rPr>
            <sz val="9"/>
            <rFont val="Tahoma"/>
            <family val="2"/>
          </rPr>
          <t xml:space="preserve">
DISPONIBLE PARA REDISTRIBUCION 106,090,000
</t>
        </r>
      </text>
    </comment>
    <comment ref="C35" authorId="1">
      <text>
        <r>
          <rPr>
            <b/>
            <sz val="9"/>
            <rFont val="Tahoma"/>
            <family val="2"/>
          </rPr>
          <t>Javier Dario Sastoque Gomez:</t>
        </r>
        <r>
          <rPr>
            <sz val="9"/>
            <rFont val="Tahoma"/>
            <family val="2"/>
          </rPr>
          <t xml:space="preserve">
DISPONIBLE: 29.911.774 PARA JULIO
</t>
        </r>
      </text>
    </comment>
    <comment ref="C36" authorId="1">
      <text>
        <r>
          <rPr>
            <b/>
            <sz val="9"/>
            <rFont val="Tahoma"/>
            <family val="2"/>
          </rPr>
          <t>Javier Dario Sastoque Gomez:</t>
        </r>
        <r>
          <rPr>
            <sz val="9"/>
            <rFont val="Tahoma"/>
            <family val="2"/>
          </rPr>
          <t xml:space="preserve">
PROCESO POR 6 MESES - POSTERIOR SELECCIÓN ABREVIADA CON VIGENCIA FUTURA</t>
        </r>
      </text>
    </comment>
    <comment ref="C45" authorId="1">
      <text>
        <r>
          <rPr>
            <b/>
            <sz val="9"/>
            <rFont val="Tahoma"/>
            <family val="2"/>
          </rPr>
          <t>Javier Dario Sastoque Gomez:</t>
        </r>
        <r>
          <rPr>
            <sz val="9"/>
            <rFont val="Tahoma"/>
            <family val="2"/>
          </rPr>
          <t xml:space="preserve">
REQUERIR VIGENCIAS FUTURAS PARA PROCESO NUEVO
</t>
        </r>
      </text>
    </comment>
    <comment ref="C48" authorId="1">
      <text>
        <r>
          <rPr>
            <b/>
            <sz val="9"/>
            <rFont val="Tahoma"/>
            <family val="2"/>
          </rPr>
          <t>Javier Dario Sastoque Gomez:</t>
        </r>
        <r>
          <rPr>
            <sz val="9"/>
            <rFont val="Tahoma"/>
            <family val="2"/>
          </rPr>
          <t xml:space="preserve">
SE RETIRAN 1094 PARA REDISTRIBUCION
// ADICION 660 MILLONES ENERO Y SALDO PARA PROCESO NUEVO CON VIGENCIA FUTU ABRIL
 </t>
        </r>
      </text>
    </comment>
    <comment ref="C51" authorId="1">
      <text>
        <r>
          <rPr>
            <b/>
            <sz val="9"/>
            <rFont val="Tahoma"/>
            <family val="2"/>
          </rPr>
          <t>Javier Dario Sastoque Gomez:</t>
        </r>
        <r>
          <rPr>
            <sz val="9"/>
            <rFont val="Tahoma"/>
            <family val="2"/>
          </rPr>
          <t xml:space="preserve">
AMPLIAR VIGENCIA PARA AJUSTAR CON OBJETOS Y SACAR NUEVO PROCESO
</t>
        </r>
      </text>
    </comment>
    <comment ref="C53" authorId="1">
      <text>
        <r>
          <rPr>
            <b/>
            <sz val="9"/>
            <rFont val="Tahoma"/>
            <family val="2"/>
          </rPr>
          <t>Javier Dario Sastoque Gomez:</t>
        </r>
        <r>
          <rPr>
            <sz val="9"/>
            <rFont val="Tahoma"/>
            <family val="2"/>
          </rPr>
          <t xml:space="preserve">
PROCESO CON VIGENCIAS FUTURAS PARA ABRIL DE 2018
</t>
        </r>
      </text>
    </comment>
    <comment ref="C55" authorId="1">
      <text>
        <r>
          <rPr>
            <b/>
            <sz val="9"/>
            <rFont val="Tahoma"/>
            <family val="2"/>
          </rPr>
          <t>Javier Dario Sastoque Gomez:</t>
        </r>
        <r>
          <rPr>
            <sz val="9"/>
            <rFont val="Tahoma"/>
            <family val="2"/>
          </rPr>
          <t xml:space="preserve">
44 MILLONES FEBRERO PROCESO - SALDO 38 REDISTRIBUCION
</t>
        </r>
      </text>
    </comment>
    <comment ref="C69" authorId="1">
      <text>
        <r>
          <rPr>
            <b/>
            <sz val="9"/>
            <rFont val="Tahoma"/>
            <family val="2"/>
          </rPr>
          <t>Javier Dario Sastoque Gomez:</t>
        </r>
        <r>
          <rPr>
            <sz val="9"/>
            <rFont val="Tahoma"/>
            <family val="2"/>
          </rPr>
          <t xml:space="preserve">
PRESUPUESTAR VIGENCIA FUTURA  Y PPTO PARA TRASLADO DE CAJAS.
</t>
        </r>
      </text>
    </comment>
    <comment ref="C63" authorId="0">
      <text>
        <r>
          <rPr>
            <b/>
            <sz val="9"/>
            <rFont val="Tahoma"/>
            <family val="2"/>
          </rPr>
          <t>Ricardo Andres Garcia Huertas:</t>
        </r>
        <r>
          <rPr>
            <sz val="9"/>
            <rFont val="Tahoma"/>
            <family val="2"/>
          </rPr>
          <t xml:space="preserve">
queda un saldo de 95 millones paera ser redistribuido por prensa
</t>
        </r>
      </text>
    </comment>
    <comment ref="C42" authorId="0">
      <text>
        <r>
          <rPr>
            <b/>
            <sz val="9"/>
            <rFont val="Tahoma"/>
            <family val="2"/>
          </rPr>
          <t>Ricardo Andres Garcia Huertas:</t>
        </r>
        <r>
          <rPr>
            <sz val="9"/>
            <rFont val="Tahoma"/>
            <family val="2"/>
          </rPr>
          <t xml:space="preserve">
MAT Y SUM $ 202.598.369 Y MTO $ 300,000,000
-- ADCION  50% VALOR CTO Y SALDO ÁRA PROCESO NUEVO EN JUNIO
</t>
        </r>
      </text>
    </comment>
    <comment ref="C54" authorId="1">
      <text>
        <r>
          <rPr>
            <b/>
            <sz val="9"/>
            <rFont val="Tahoma"/>
            <family val="2"/>
          </rPr>
          <t>Javier Dario Sastoque Gomez:</t>
        </r>
        <r>
          <rPr>
            <sz val="9"/>
            <rFont val="Tahoma"/>
            <family val="2"/>
          </rPr>
          <t xml:space="preserve">
44 MILLONES FEBRERO PROCESO - SALDO 38 REDISTRIBUCION
</t>
        </r>
      </text>
    </comment>
    <comment ref="C57" authorId="0">
      <text>
        <r>
          <rPr>
            <b/>
            <sz val="9"/>
            <rFont val="Tahoma"/>
            <family val="2"/>
          </rPr>
          <t>Ricardo Andres Garcia Huertas:</t>
        </r>
        <r>
          <rPr>
            <sz val="9"/>
            <rFont val="Tahoma"/>
            <family val="2"/>
          </rPr>
          <t xml:space="preserve">
VIG 2015 - 81 MILLONES // DISPONIBLE 69.000000 - - SE FINANCIAN 60,200 PARA MTO SUBESTACION Y PLANTA ELECTRICA Y SISTEMA DE INCENDIOS - QUEDA UN SALDO DE 8,800 PARA IMPREVISTOS
</t>
        </r>
      </text>
    </comment>
    <comment ref="C99" authorId="0">
      <text>
        <r>
          <rPr>
            <b/>
            <sz val="9"/>
            <rFont val="Tahoma"/>
            <family val="2"/>
          </rPr>
          <t>Ricardo Andres Garcia Huertas:</t>
        </r>
        <r>
          <rPr>
            <sz val="9"/>
            <rFont val="Tahoma"/>
            <family val="2"/>
          </rPr>
          <t xml:space="preserve">
queda un saldo de 95 millones paera ser redistribuido por prensa
</t>
        </r>
      </text>
    </comment>
    <comment ref="C102" authorId="1">
      <text>
        <r>
          <rPr>
            <b/>
            <sz val="9"/>
            <rFont val="Tahoma"/>
            <family val="2"/>
          </rPr>
          <t>Javier Dario Sastoque Gomez:</t>
        </r>
        <r>
          <rPr>
            <sz val="9"/>
            <rFont val="Tahoma"/>
            <family val="2"/>
          </rPr>
          <t xml:space="preserve">
44 MILLONES FEBRERO PROCESO - SALDO 38 REDISTRIBUCION
</t>
        </r>
      </text>
    </comment>
    <comment ref="C50" authorId="1">
      <text>
        <r>
          <rPr>
            <b/>
            <sz val="9"/>
            <rFont val="Tahoma"/>
            <family val="2"/>
          </rPr>
          <t>Javier Dario Sastoque Gomez:</t>
        </r>
        <r>
          <rPr>
            <sz val="9"/>
            <rFont val="Tahoma"/>
            <family val="2"/>
          </rPr>
          <t xml:space="preserve">
AMPLIAR VIGENCIA PARA AJUSTAR CON OBJETOS Y SACAR NUEVO PROCESO
</t>
        </r>
      </text>
    </comment>
  </commentList>
</comments>
</file>

<file path=xl/sharedStrings.xml><?xml version="1.0" encoding="utf-8"?>
<sst xmlns="http://schemas.openxmlformats.org/spreadsheetml/2006/main" count="736" uniqueCount="226">
  <si>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</si>
  <si>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</si>
  <si>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</si>
  <si>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</si>
  <si>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</si>
  <si>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</si>
  <si>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</si>
  <si>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</si>
  <si>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</si>
  <si>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</si>
  <si>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</si>
  <si>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</si>
  <si>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</si>
  <si>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</si>
  <si>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</si>
  <si>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</si>
  <si>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</si>
  <si>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</si>
  <si>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</si>
  <si>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</si>
  <si>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</si>
  <si>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</si>
  <si>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</si>
  <si>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</si>
  <si>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</si>
  <si>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</si>
  <si>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N/A</t>
  </si>
  <si>
    <t>PUBLICAR LOS ACTOS ADMINISTRATIVOS PROFERIDOS POR LA ORGANIZACIÓN ELECTORAL - REGISTRADURÍA NACIONAL DEL ESTADO CIVIL, CONSEJO NACIONAL ELECTORAL - Y FONDO ROTATORIO DE LA REGISTRADURÍA NACIONAL, EN EL DIARIO OFICIAL DE LA IMPRENTA NACIONAL DE COLOMBIA.</t>
  </si>
  <si>
    <t>NO</t>
  </si>
  <si>
    <t>ENERO</t>
  </si>
  <si>
    <t>CONTRATACION DIRECTA</t>
  </si>
  <si>
    <t>INVITACION PUBLICA</t>
  </si>
  <si>
    <t>SELECCIÓN ABREVIADA</t>
  </si>
  <si>
    <t>LICITACION PUBLICA</t>
  </si>
  <si>
    <t>ABRIL</t>
  </si>
  <si>
    <t>FEBRERO</t>
  </si>
  <si>
    <t>6 MESES</t>
  </si>
  <si>
    <t>4 MESES</t>
  </si>
  <si>
    <t>REGISTRADURIA NACIONAL DEL ESTADO CIVIL</t>
  </si>
  <si>
    <t xml:space="preserve">AV CALLE 26 N° 51 - 50 </t>
  </si>
  <si>
    <t>www.registraduria.gov.co</t>
  </si>
  <si>
    <t>JAVIER DARIO SASTOQUE GOMEZ</t>
  </si>
  <si>
    <t>SUBASTA INVERSA</t>
  </si>
  <si>
    <t>PUBLICAR LOS AVISOS DE PRENSA DE LOS FUNCIONARIOS FALLECIDOS Y DEMAS QUE REQUIERA LA ORGANIZACIÓN ELECTORAL</t>
  </si>
  <si>
    <t>22202880 EXT 1409-1400</t>
  </si>
  <si>
    <t>MISION: “Es misión de la Registraduría Nacional del Estado Civil, garantizar la organización y transparencia del proceso electoral, la oportunidad y confiabilidad de los escrutinios y resultados electorales, contribuir al fortalecimiento de la democracia mediante su neutralidad y objetividad, promover la participación social en la cual se requiere la expresión de la voluntad popular mediante sistemas de tipo electoral en cualquiera de sus modalidades, así como promover y garantizar en cada evento legal en que deba registrarse la situación civil de las personas, que se registren tales eventos, se disponga de su información a quien deba legalmente solicitarla, se certifique mediante los instrumentos idóneos establecidos por las disposiciones legales y se garantice su confiabilidad y seguridad plenas”.</t>
  </si>
  <si>
    <t xml:space="preserve">Misión </t>
  </si>
  <si>
    <t>VISION</t>
  </si>
  <si>
    <t>La Registraduría Nacional del Estado Civil será una Institución reconocida por la ciudadanía colombiana, por su excelencia en la prestación de los servicios a su cargo, garantizando la facilidad de acceso a toda la población, mediante la utilización de tecnologías modernas y el compromiso de sus funcionarios en la consolidación de un sistema de registro civil e identificación ágil, confiable y transparente, en la expedición de los documentos de identidad y la oportunidad, transparencia y eficiencia en la realización de los procesos electorales.</t>
  </si>
  <si>
    <t>C. NECESIDADES ADICIONALES</t>
  </si>
  <si>
    <t>Posibles códigos UNSPSC</t>
  </si>
  <si>
    <t>RECURSOS CORRIENTES (DEL TESORO)</t>
  </si>
  <si>
    <t xml:space="preserve"> </t>
  </si>
  <si>
    <t xml:space="preserve">SUSCRIPCION CONTRATOS DE PRESTACION DE SERVICIOS PARA LA RNEC </t>
  </si>
  <si>
    <t>SELECCIÓN ABREVIADA / ACUERDO MARCO DE PRECIOS</t>
  </si>
  <si>
    <t>COORDINACION GRUPO TRANSPORTES - ALEX GAVIRIA TELEFONO 2202880 EXT 1027-1028</t>
  </si>
  <si>
    <t>PRESTAR A MONTO AGOTABLE EL SERVICIO DE TRANSPORTE DE OBJETOS POSTALES, QUE LA ORGANIZACIÓN ELECTORAL (REGISTRADURÍA NACIONAL DEL ESTADO CIVIL - CONSEJO NACIONAL ELECTORAL) REQUIERA ENVIAR A NIVEL NACIONAL O INTERNACIONAL, TENIENDO EN CUENTA LAS ESPECIFICACIONES ESTABLECIDAS EN LA LEY 1369 DE 2009.</t>
  </si>
  <si>
    <t>CONTRATAR A MONTO AGOTABLE EL SERVICIO DE TRANSPORTE DE CARGA  QUE LA ORGANIZACIÓN ELECTORAL (REGISTRADURÍA NACIONAL DEL ESTADO CIVIL – CONSEJO NACIONAL ELECTORAL) REQUIERA ENVIAR A NIVEL NACIONAL</t>
  </si>
  <si>
    <t>COORDINACION DE PUBLICACIONES - ESTEBAN ALBERTO RODRIGUEZ TELEFONO 2202880 EXT 1000</t>
  </si>
  <si>
    <t>PRESTAR EL SERVICIO DE OUTSOURCING DE FOTOCOPIADO, EN LA SEDE CENTRAL DE LA ORGANIZACIÓN ELECTORAL – REGISTRADURÍA NACIONAL, UBICADA EN LA AV. CALLE 26 NO. 51-50 EN LA CIUDAD DE BOGOTÁ, D.C.</t>
  </si>
  <si>
    <t>COORDINACION GRUPO DE COMPRAS - JAVIER DARIO SASTOQUE GOMEZ - TELEFONO 2202880 EXT 1409-1431</t>
  </si>
  <si>
    <t>ADQUISICION DE COMBUSTIBLES Y LUBRICANTES CON DESTINO DEL PARQUE AUTOMOTOR DE LA ENTIDAD</t>
  </si>
  <si>
    <t>10 MESES</t>
  </si>
  <si>
    <t>GERENCIA ADMINISTRATIVA Y FINANCIERA - COORDINACION GRUPO DE COMPRAS - JAVIER DARIO SASTOQUE GOMEZ - TEL: 2202880 EXT 1409</t>
  </si>
  <si>
    <t>11 MESES Y 18 DIAS</t>
  </si>
  <si>
    <t>COORDINACION GRUPO RECURSOS FISICOS - RICARDO RINCON TELEFONO 2202880 EXT 1197-1198</t>
  </si>
  <si>
    <t>DIRECCION NACIONAL DE REGISTRO CIVIL - GERENCIA DE INFORMATICA - DIRECCION NACIONAL DE IDENTIFICACION - CARLOS ALBERTO MONSALVE MONJE - TELEFONO 2202880 EXT 1202</t>
  </si>
  <si>
    <t>ADQUISICION SOFTWARE DE INVENTARIOS</t>
  </si>
  <si>
    <t>ADQUISICION DE VEHICULOS PARA LA REGISTRADURIA NACIONAL DEL ESTADO CIVIL Y CONSEJO NACIONAL ELECTORAL</t>
  </si>
  <si>
    <t>COORDINACION ALMACEN E INVENTARIOS - ROQUE MOLINA APONTE - TEL: 2202880 EXT: 1040</t>
  </si>
  <si>
    <t>COORDINACION DE TRANSPORTES - ALEXANDER GAVIRIA - TEL: 2202880 EXT: 1027</t>
  </si>
  <si>
    <t>CONTRATAR EL SERVICIO DE MANTENIMIENTO PREVENTIVO Y CORRECTIVO CON SUMINISTRO DE REPUESTOS, PARA LOS VEHICULOS QUE CONFORMAN EL PARQUE AUTOMORTOR DEL CNE, RNEC, REGISTRADURIA DISTRITAL Y DELEGACION DE CUNDINAMARCA, TODA VEZ QUE LA ENTIDAD DEBE ATENDER LA OPERAVILIDAD Y LOGISTICA PRE-ELECTORAL Y POST-EECTORAL DE LAS ELECCINES DE AUTORIDADES LOCALES A REALIZARSE EN EL MES DE OCTUBRE DEL PRESENTE AÑO.</t>
  </si>
  <si>
    <t>JULIO</t>
  </si>
  <si>
    <t xml:space="preserve">NO </t>
  </si>
  <si>
    <t>JUNIO</t>
  </si>
  <si>
    <t xml:space="preserve">PRESTAR SERVICIO DE ASEO, CAFETERIA Y Y SERVICIOS COMPLEMENTARIOS EN LAS INSTALACIONES DE LA REGISTRADURÍA NACIONAL OFICINAS CENTRALES CAN, REGISTRADURÍA DISTRITAL, REGISTRADURÍAS AUXILIARES DE BOGOTÁ DC, Y ALGUNAS DELEGACIONES DEPARTAMENTALES. </t>
  </si>
  <si>
    <t>COORDINACION ARCHIVO Y CORRESPONDENCIA - MONICA MUÑOZ TELEFONO 2202880 EXT 1048-1047</t>
  </si>
  <si>
    <t>9 MESES</t>
  </si>
  <si>
    <t>3 MESES</t>
  </si>
  <si>
    <t>ARRENDAMIENTOS BIENES INMUEBLES A NIVEL NACIONAL VIGENCIA 2016</t>
  </si>
  <si>
    <t>ARRENDAMIENTO DE ESPACIOS FÍSICOS Y SERVICIOS ADICIONALES, PARA EL ALMACENAMIENTO, GUARDA Y CUSTODIA DE CAJAS QUE CONTIENEN REGISTROS CIVILES DE NACIMIENTO, MATRIMONIO Y DEFUNCIÓN, INSCRIPCIONES POR CORREO, SOPORTES, COPIAS Y MEDIOS MAGNÉTICOS, TARJETAS DECADACTILARES Y ARCHIVADORES METÁLICOS CON ROLLOS DE MICROFILMACIÓN</t>
  </si>
  <si>
    <t xml:space="preserve">ARRENDAMIENTOS BIENES MUEBLES </t>
  </si>
  <si>
    <t>GERENCIA DEL TALENTO HUMANO - MIGUEL ALFONSO CASTELBLANCO - TEL: 2202880 EXT 1880</t>
  </si>
  <si>
    <t>CONTRATACIÓN A MONTO AGOTABLE DE LOS BIENES NECESARIOS PARA REALIZAR LAS ELECCIONES ATÍPICAS Y MECANISMOS DE PARTICIPACIÓN CIUDADANA QUE PUEDAN PRESENTARSE EN LA VIGENCIA 2016</t>
  </si>
  <si>
    <t>43211700
78101800
44121600</t>
  </si>
  <si>
    <t>CONTRATAR EL SUMINISTRO DE TIQUETES AEREOS PARA GARANTIZAR EL DESPLAZAMIENTO DE LOS SERVIDORES PUBLICOS Y CONTRATISTAS DE LA ORGANIZACIÓN ELECTORAL, A NIVEL NACIONAL</t>
  </si>
  <si>
    <t>3 MESES Y/O HASTA AGOTAR RECURSOS</t>
  </si>
  <si>
    <t>CONSEJO NACIONAL ELECTORAL - TEL: 2202880 EXT 1627</t>
  </si>
  <si>
    <t>15 DE MARZO DE 2015</t>
  </si>
  <si>
    <t>CONTRATAR EL MANTENIMIENTO Y SOSTENIBILIDAD DEL SISTEMA DE IDENTIFICACIÓN Y REGISTRO CIVIL DE LA SOLUCIÓN IMPLEMENTADA POR EL PMT II A NIVEL NACIONAL.  (FORTALECIMIENTO DE LA PLATAFORMA TECNOLÓGICA QUE SOPORTA EL SISTEMA DE IDENTIFICACIÓN Y REGISTRO CIVIL PMT II)</t>
  </si>
  <si>
    <t>7 MESES</t>
  </si>
  <si>
    <t xml:space="preserve">REGISTRADURIA DELEGADA PARA EL REGISTRO CIVIL Y LA IDENTIFICACION - GERENCIA DE INFORMATICA </t>
  </si>
  <si>
    <t>PRESTAR EL SERVICIO DE MANTENIMIENTO PREVENTIVO Y CORRECTIVO DE LA PLANTA TELEFONICA NEC, MODELO NEAX 2400 - IPX UBICADA EN LA SEDE CENTRAL DE LA RNEC- CAN AV CALLE 26 N° 51-50</t>
  </si>
  <si>
    <t>RECURSOS PROPIOS</t>
  </si>
  <si>
    <t>COORDINACION MANTENIMIENTO Y CONSTRUCCIONES  - JAVIER HORACIO PACHON ALDANA - TEL: 2202880 EXT 1319</t>
  </si>
  <si>
    <t>ADQUISICIÓN DE FORMAS CONTINUAS IMPRESAS FORMATO TRAMITE CEDULACIÓN, TARJETAS DE IDENTIDAD Y  FORMAS IMPRESAS CON INDICATIVO SERIAL DE REGISTRO CIVIL DE NACIMIENTO, MATRIMONIO Y DEFUNCIÓN PARA SER DISTRIBUIDAS A NIVEL NACIONAL EN LAS DELEGACIONES DEPARTAMENTALES</t>
  </si>
  <si>
    <t>REGISTRADURIA DELEGADA PARA EL REGISTRO CIVIL Y LA IDENTIFICACION - DIRECCION NACIONAL DE REGISTRO CIVIL</t>
  </si>
  <si>
    <t>CONTRATAR EL SUMINISTRO DE MATERIALES DE CONSTRUCCION PARA EL MANTENIMIENTO DE LA RNEC SEDE CAN</t>
  </si>
  <si>
    <t>COORDINACION MANTENIMIENTO Y CONSTRUCCIONES  - JAVIER HORACIO PACHON ALDANA - TEL: 2202880 EXT 1317</t>
  </si>
  <si>
    <t>CONTRATAR EL MANTENIMIENTO PREVENTIVO SIN SUMINISTRO DE REPUESTOS DE LA SUBESTACION ELECTRICA DELA RNEC</t>
  </si>
  <si>
    <t>2 MESES</t>
  </si>
  <si>
    <t>COORDINACION MANTENIMIENTO Y CONSTRUCCIONES  - JAVIER HORACIO PACHON ALDANA - TEL: 2202880 EXT 1320</t>
  </si>
  <si>
    <t xml:space="preserve">FEBERRO </t>
  </si>
  <si>
    <t>CONTRATAR EL MANTENIMIENTO PREVENTIVO Y CORRECTIVO DE LA PLANTA ELECTRICA DE LA RNEC SEDE CAN</t>
  </si>
  <si>
    <t>COORDINACION MANTENIMIENTO Y CONSTRUCCIONES  - JAVIER HORACIO PACHON ALDANA - TEL: 2202880 EXT 1318</t>
  </si>
  <si>
    <t xml:space="preserve">FEBRERO </t>
  </si>
  <si>
    <t>MANTENIMIENTO PREVENTIVO Y CORRECTIVO, INSPECCION, PRUEBAS DE FUNCIONAMIENTO Y PUESTA A PUNTO DEL SISTEMA DE EXTINCION DE INCENDIOS A BASE DE AGUA DE LA RNEC SEDE CAN</t>
  </si>
  <si>
    <t xml:space="preserve">11 MESES </t>
  </si>
  <si>
    <t>MANTENIMIENTO PREVENTICO Y CORRECTIVO EQUIPOS CIRCUITOS CERRADO DE TV, SEDE CAN (CAMARAS, DVR, DOMOS, ARCOS DE DETECCION)</t>
  </si>
  <si>
    <t>REALIZAR LOS AVALUOS A NIVEL NACIONAL DE LOS INMUEBLES PROPIEDAD DE LA ENTIDAD.</t>
  </si>
  <si>
    <t>CONTRATAR LOS SERVICIOS PROFESIONALES ENCAMINADOS A APOYAR TECNICAMENTE A LA COORDINACION DE MANTENIMIENTO Y CONSTRUCCIONES EN EL DESARROLLO DE LAS ACTIVIDADES NECESARIAS PARA EL CUMPLIMIENTO DE SUS FUNCIONES Y PROYECTOS A SU CARGO.</t>
  </si>
  <si>
    <t>20 DIAS</t>
  </si>
  <si>
    <t>OFICINA DE PLANEACION - CASTULO MORALES PAYARES - TEL 2202880 EXT 1353-1351</t>
  </si>
  <si>
    <t xml:space="preserve">CONTRATAR LA PRESTACION DE SERVICIOS PROFESIONALES Y DE APOYO A LA GESTION DE LA OFICINA DE PLANEACION DE LA REGISTRADURIA NACIONAL DEL ESTADO CIVIL, PARA EL FORTALECIMIENTO DEL SISTEMA DE GESTION DE LA ENTIDAD, MEDIANTE EL ACOMPAÑAMIENTO AL PROCESO DE AUDITORIA DE SEGUIMIENTO DE ICONTEC Y LA FORMULACION DE ACCIONES Y RECOMENDACIONES PARA LA IMPLEMENTACION DE UNA CULTURA DE MEJORAMIENTO ALREDEDOR DEL SISTEMA DE GESTION DE CALIDAD </t>
  </si>
  <si>
    <t>MANTENIMIENTO MAQUINAS TALLER DE PUBLICACIONES</t>
  </si>
  <si>
    <t>MARZO</t>
  </si>
  <si>
    <t>CONTRATAR EL SERVICIO DE CTP VIGENCIA 2014</t>
  </si>
  <si>
    <t>11 MESES</t>
  </si>
  <si>
    <t>PRESTAR EL SERVIVIO DE MONITOREO Y SEGUIMIENTO AL REGISTRO PERIODISTICO QUE SOBRE LA REGISTRADURIA NACIONAL HACEN LOS MEDIOS DE COMUNICACIÓN NACIONAL Y RAGIONAL DEL PAIS</t>
  </si>
  <si>
    <t>COMUNICACIONES Y PRENSA - COORDINACION DE PUBLICACIONES - ESTEBAN RODRIGUEZ - TEL: 2202880 ETX: 1000</t>
  </si>
  <si>
    <t>COMUNICACIONES Y PRENSA - SILVIA MARIA HOYOS VELEZ - TEL: 2202880 ETX: 1278</t>
  </si>
  <si>
    <t>31 DICIEMBRE Y/O AGOTAR RECURSOS</t>
  </si>
  <si>
    <t>ADICION Y PRORROGA AL CONTRATO N° 087 DE 2015 CUYO OBJETO ES: CONTRATAR EL SERVICIO DE MANTENIMIENTO PREVENTIVO Y CORRECTIVO CON SUMINISTRO DE REPUESTOS, PARA LOS VEHICULOS QUE CONFORMAN EL PARQUE AUTOMORTOR DEL CNE, RNEC, REGISTRADURIA DISTRITAL Y DELEGACION DE CUNDINAMARCA, TODA VEZ QUE LA ENTIDAD DEBE ATENDER LA OPERAVILIDAD Y LOGISTICA PRE-ELECTORAL Y POST-EECTORAL DE LAS ELECCINES DE AUTORIDADES LOCALES A REALIZARSE EN EL MES DE OCTUBRE DEL PRESENTE AÑO.</t>
  </si>
  <si>
    <t>46181501
46181504
46181528
46181533
46181604
46181704
46181804
46181902
46182002
46182201</t>
  </si>
  <si>
    <t>CONTRATAR LA PRESTACIÓN DE UN SERVICIO DE AMBULANCIA - ÁREA PROTEGIDA, DE ATENCIÓN MÉDICA DE REACCIÓN RÁPIDA, ÁGIL Y OPORTUNA DURANTE LAS 24 HORAS DEL DÍA Y POR EL TÉRMINO DE EJECUCIÓN DEL CONTRATO, PARA EL CUBRIMIENTO DE CUALQUIER TIPO DE URGENCIA O EMERGENCIA QUE OCURRA A LOS FUNCIONARIOS, VISITANTES OCASIONALES, PROVEEDORES, ENTRE OTROS, QUE SE ENCUENTREN EN ALGUNA DE LAS SEDES DE LA REGISTRADURÍA NACIONAL DEL ESTADO CIVIL, EN LA CIUDAD DE BOGOTÁ.</t>
  </si>
  <si>
    <t>CONTRATAR EL APOYO LOGÍSTICO PARA LA REALIZACIÓN DE ACTIVIDADES DE BIENESTAR,  CULTURALES Y RECREATIVAS, DIRIGIDAS A LOS FUNCIONARIOS DE LAS OFICINAS CENTRALES.</t>
  </si>
  <si>
    <t>CONTRATAR EL APOYO LOGÍSTICO PARA LA REALIZACIÓN DE ACTIVIDADES DE BIENESTAR,  CULTURALES Y RECREATIVAS, DIRIGIDAS A LOS FUNCIONARIOS DE LAS DELEGACIONES DEPARTAMENTALES Y REGISTRADURIA DISTRITAL.</t>
  </si>
  <si>
    <t>CONTRATAR LA ADQUISICIÓN DE   ELEMENTOS DE PROTECCIÓN PERSONAL PARA LOS FUNCIONARIOS DE LA REGISTRADURÍA NACIONAL DEL ESTADO CIVIL.</t>
  </si>
  <si>
    <t>CONTRATAR LA ACTUALIZACIÓN DE LA PLATAFORMA Y LOS CONTENIDOS DEL PROGRAMA DE INDUCCIÓN DE LA REGISTRADURÍA NACIONAL DEL ESTADO CIVIL</t>
  </si>
  <si>
    <t>NUEVE MESES</t>
  </si>
  <si>
    <t>UN MES</t>
  </si>
  <si>
    <t>DOS MESES</t>
  </si>
  <si>
    <t>TRES MESES</t>
  </si>
  <si>
    <t>OCHO  MESES</t>
  </si>
  <si>
    <t>ADQUISICION DE LA DOTACION DE LOS FUNCIONARIOS A QUE TENGAN DERECHO POR DISPOSICION LEGAL EN OFICINAS CENTRALES Y DELEGACIONES DEPARTAMENTALES.</t>
  </si>
  <si>
    <t>FORTALECIMIENTO A LOS ASUSTOS MISIONALES COMO IDENTIFICACION - FORTALECIMIENTO EN ELECTORAL. - MEJORAMIENTO INSTITUCIONAL. - FORMACION A LA CIUDADANIA EN VALORES PARA LA DEMOCRACIA</t>
  </si>
  <si>
    <t xml:space="preserve">PRESTACIÓN DE SERVICIOS PROFESIONALES PARA LA REDACCIÓN, EDICIÓN Y PRODUCCIÓN DE CONTENIDOS PARA LA PÁGINA WEB DE LA REGISTRADURÍA NACIONAL DEL ESTADO CIVIL WWW.REGISTRADURIA.GOV.CO </t>
  </si>
  <si>
    <t>JEFE OFICINA JURIDICA - ANDRES FORERO LINARES - TEL: 2202880 EXT: 1506</t>
  </si>
  <si>
    <t>HASTA EL 31 DE DICIEMBRE DE 2016</t>
  </si>
  <si>
    <t xml:space="preserve">PRESTAR LOS SERVICIOS PROFESIONALES EXTERNOS A LA OFICINA JURIDICA EN ASPECTOS RELACIONADOS CON LA CONTRATACION PARA LA ADQUISICION DE BIENES Y SERVICIOS DE LA RNEC Y EL FRR, EN TODAS LAS ETAPAS DE LA MISMA Y EN LOS DEMAS TEMAS Y AREAS DEL DERECHO QUE LE SEAN REQUERIDAS POR LA OFICINA JURIDICA. </t>
  </si>
  <si>
    <t xml:space="preserve"> COORDINACION GRUPO DE RECURSOS FISICOS - RICARDO RINCON - TEL: 2202880 EXT 1197</t>
  </si>
  <si>
    <t>REGISTRADURIA DELEGADA EN LO ELECTORAL - CARLOS CORONEL - TEL: 2202880 EXT 1301</t>
  </si>
  <si>
    <t>GERENCIA DE INFORMATICA - OLGA LUCIA VEGA SEQUEDA - TEL  2202880 EXT 1524-1525</t>
  </si>
  <si>
    <t>MAYO</t>
  </si>
  <si>
    <t>CONTRATAR LA PRESTACIÓN DE SERVICIOS PROFESIONALES PARA EL FORTALECIMIENTO DE LAS COMUNICACIONES ESTRATÉGICAS DE LA REGISTRADURÍA NACIONAL DEL ESTADO CIVIL CON EL FIN DE APOYAR LA TOMA DE DECISIONES QUE SE TRADUZCAN EN ACCIONES, ENCAMINADAS AL DESARROLLO Y EJECUCIÓN DEL PLAN ESTRATÉGICO 2016 – 2019.</t>
  </si>
  <si>
    <t>GERENCIA DE INFORMATICA -COORDINACION ALMACEN E INVENTARIOS - ROQUE MOLINA APONTE - TEL: 2202880 EXT: 1040</t>
  </si>
  <si>
    <t>GERENCIA DE INFORMATICA Y GERENCIA DEL TALENTO HUMANO - COORDINACION SALARIOS Y PRESTACIONES - GUSTAVO ADOLFO SANCHEZ - TEL: 2202880 EXT 1410</t>
  </si>
  <si>
    <t>NO APLICA</t>
  </si>
  <si>
    <t>REMODELACIÓN Y DOTACIÓN PARA EL ÁREA ALEDAÑA AL DESPACHO UBICADA EN EL QUINTO PISO DE LA RNEC SEDE CAN</t>
  </si>
  <si>
    <t>RECARGA Y ADQUISICIÓN DE EXTINTORES DEL EDIFICIO DONDE FUNCIONA LA RNEC SEDE CAN</t>
  </si>
  <si>
    <t>MANTENIMIENTO PREVENTIVO Y CORRECTIVO DE LOS AIRES ACONDICIONADOS CON QUE CUENTA EL EDIFICIO DE LA RNEC SEDE CAN</t>
  </si>
  <si>
    <t>1 MES</t>
  </si>
  <si>
    <t>COMPRA DE 1 EQUIPO DE FOTOGRAFIA CON ACCESORIOS PARA LA OFICINA DE COMUNICACIONES Y PRENSA DE LA RNEC</t>
  </si>
  <si>
    <t>92121700
92121800
92101500</t>
  </si>
  <si>
    <t>9,5 MESES</t>
  </si>
  <si>
    <t>CONSEJO NACIONAL ELECTORAL - EDGAR GALLO - ASESOR ADMINISTRATIVO - TEL: 2202880</t>
  </si>
  <si>
    <t xml:space="preserve">CONTRATAR CON LA UNIDAD NACIONAL DE PROTECCIÓN LA IMPLEMENTACIÓN DE LA MEDIDAS DE PROTECCIÓN PARA LAS ALTAS DIGNIDADES DE LA ORGANIZACIÓN ELECTORAL, MAGISTRADOS DEL CONSEJO NACIONAL ELECTORAL Y REGISTRADOR NACIONAL DEL ESTADO CIVIL, QUE EN RAZÓN A SU CARGO Y FUNCIONES TIENEN UN MAYOR RIESGO PARA SU VIDA E INTEGRIDAD FÍSICA. </t>
  </si>
  <si>
    <t>MANTENIMIENTO DE SOFTWARE DE SISTEMAS DE GESTION DE BASE DE DATOS</t>
  </si>
  <si>
    <t>OCHO MESES</t>
  </si>
  <si>
    <t>CONTRATAR LA ADQUISICION DE GEL ANTISEPTICO (ANTIBACTERIAL), EN PRESENTACION DE GALON LITRO CON LOS RESPECTIVOS SOPORTES DE PARED, GUANTES DE LATEX Y TAPABOCAS, PARA SU DISTRIBUCION EN LAS DELEGACIONES DEPARTAMENTELES, DISTRITO, REGISTRADURIAS AUXILIARES BOGOTA Y OFICINAS CENTRALES</t>
  </si>
  <si>
    <t>CONTRATAR LA MEDICION DE LA CULTURA ORGANIZACIONAL</t>
  </si>
  <si>
    <t>SUMINISTRO, INSTLACION Y MANTENIMIENTO DE PUERTAS EN VIDRIO PARA DIFERENTES AREAS DE LA RNEC SEDE CAN</t>
  </si>
  <si>
    <t>1,5 MESES</t>
  </si>
  <si>
    <t>ADQUISICION DE S.O.A.T. PARA LOS VEHICULOS DE LA ENTIDAD</t>
  </si>
  <si>
    <t>18 MESES</t>
  </si>
  <si>
    <t>LUIS ALBERTO MARTINEZ BARAJAS - DIRECTOR DE CENSO ELECTORAL. - TEL: 2202880 EXT 1321</t>
  </si>
  <si>
    <t>COORDINACION GRUPO TRANSPORTES - ALEXANDER GAVIRIA SANDOVAL - TEL: 2202880 EXT 1027</t>
  </si>
  <si>
    <t>16 DE DICIEMBRE DE 2016</t>
  </si>
  <si>
    <t>ARRENDAMIENTO DE UN ÁREA LOCATIVA QUE CONTENGA LA INFRAESTRUCTURA FÍSICA, TECNOLÓGICA Y ADMINISTRATIVA,  REQUERIDA POR LA REGISTRADURÍA NACIONAL, PARA LLEVAR A CABO EL PROCESO DE REVISIÓN DE FIRMAS O APOYOS A LOS MECANISMOS DE PARTICIPACIÓN CIUDADANA Y LA REVISIÓN Y DEPURACIÓN  DEL CENSO NACIONAL ELECTORAL Y DEMÁS TAREAS PROPIAS DEL ÁREA PARA DAR CUMPLIMIENTO CON LA MISIÓN CONSTITUCIONAL Y LEGAL DE LA ORGANIZACIÓN ELECTORAL.</t>
  </si>
  <si>
    <t>LA PRESTACIÓN DE SERVICIOS COMO PERITO O TÉCNICO EN GRAFOLOGÍA Y/O DOCUMENTOLOGÍA FORENSE, CON EL FIN DE REALIZAR EL ANÁLISIS TÉCNICO A DOCUMENTOS Y/O ESCRITOS, EN CUANTO A SU PROCEDENCIA Y AUTENTICIDAD, TANTO EN LA FORMA, COMO EN SU CONTENIDO, EXPERTICIAS EN FIRMAS Y ESTABLECER LA PLENA UNIPROCEDENCIA, ORIGINALIDAD O FALSEDAD DE LOS DIFERENTES APOYOS RADICADOS ANTE LA DIRECCIÓN DE CENSO ELECTORAL.</t>
  </si>
  <si>
    <r>
      <rPr>
        <b/>
        <sz val="11"/>
        <color indexed="8"/>
        <rFont val="Calibri"/>
        <family val="2"/>
      </rPr>
      <t xml:space="preserve">VIGENCIAS FUTURAS ORDEN DE COMPRA </t>
    </r>
    <r>
      <rPr>
        <sz val="11"/>
        <color indexed="8"/>
        <rFont val="Calibri"/>
        <family val="2"/>
      </rPr>
      <t xml:space="preserve">DE 2014 - PRESTAR SERVICIO DE ASEO, CAFETERIA Y Y SERVICIOS COMPLEMENTARIOS EN LAS INSTALACIONES DE LA REGISTRADURÍA NACIONAL OFICINAS CENTRALES CAN, REGISTRADURÍA DISTRITAL, REGISTRADURÍAS AUXILIARES DE BOGOTÁ DC, Y ALGUNAS DELEGACIONES DEPARTAMENTALES. </t>
    </r>
  </si>
  <si>
    <r>
      <rPr>
        <b/>
        <sz val="11"/>
        <rFont val="Calibri"/>
        <family val="2"/>
      </rPr>
      <t>SUSTITUCION CON VIGENCIAS FUTURAS</t>
    </r>
    <r>
      <rPr>
        <sz val="11"/>
        <rFont val="Calibri"/>
        <family val="2"/>
      </rPr>
      <t xml:space="preserve"> - CONTRATAR A MONTO AGOTABLE EL SERVICIO DE TRANSPORTE DE CARGA  QUE LA ORGANIZACIÓN ELECTORAL (REGISTRADURÍA NACIONAL DEL ESTADO CIVIL – CONSEJO NACIONAL ELECTORAL) REQUIERA ENVIAR A NIVEL NACIONAL</t>
    </r>
  </si>
  <si>
    <r>
      <rPr>
        <b/>
        <sz val="11"/>
        <rFont val="Calibri"/>
        <family val="2"/>
      </rPr>
      <t>VIGENCIAS FUTURAS</t>
    </r>
    <r>
      <rPr>
        <sz val="11"/>
        <rFont val="Calibri"/>
        <family val="2"/>
      </rPr>
      <t xml:space="preserve"> </t>
    </r>
    <r>
      <rPr>
        <sz val="11"/>
        <color indexed="8"/>
        <rFont val="Calibri"/>
        <family val="2"/>
      </rPr>
      <t>- PRESTAR EL SERVICIO DE OUTSOURCING DE FOTOCOPIADO, EN LA SEDE CENTRAL DE LA ORGANIZACIÓN ELECTORAL – REGISTRADURÍA NACIONAL, UBICADA EN LA AV. CALLE 26 NO. 51-50 EN LA CIUDAD DE BOGOTÁ, D.C.</t>
    </r>
  </si>
  <si>
    <r>
      <rPr>
        <b/>
        <u val="single"/>
        <sz val="11"/>
        <color indexed="8"/>
        <rFont val="Calibri"/>
        <family val="2"/>
      </rPr>
      <t>VIGENCIAS FUTURAS</t>
    </r>
    <r>
      <rPr>
        <u val="single"/>
        <sz val="11"/>
        <color indexed="8"/>
        <rFont val="Calibri"/>
        <family val="2"/>
      </rPr>
      <t xml:space="preserve"> </t>
    </r>
    <r>
      <rPr>
        <sz val="11"/>
        <color indexed="8"/>
        <rFont val="Calibri"/>
        <family val="2"/>
      </rPr>
      <t>- ARRENDAMIENTOS BIENES INMUEBLES A NIVEL NACIONAL VIGENCIA 2016</t>
    </r>
  </si>
  <si>
    <r>
      <rPr>
        <b/>
        <u val="single"/>
        <sz val="11"/>
        <rFont val="Calibri"/>
        <family val="2"/>
      </rPr>
      <t>VIGENCIAS FUTURAS - CONSEJO NACIONAL ELECTORAL</t>
    </r>
    <r>
      <rPr>
        <sz val="11"/>
        <rFont val="Calibri"/>
        <family val="2"/>
      </rPr>
      <t xml:space="preserve"> / ADICIÓN, PRORROGA Y OTRO SI NO. 1 CONTRATO INTERADMINISTRATIVO NO. 075 SUSCRITO ENTRE LA RNEC Y LA UNP. CUYO OBJETO ES CONTRATO INTERADMINISTRATIVO ENTRE LA REGISTRADURÍA NACIONAL DEL ESTADO CIVIL Y LA UNIDAD NACIONAL DE PROTECCIÓN PARA LA IMPLEMENTACIÓN DE LAS MEDIDAS DE PROTECCIÓN PARA LAS ALTAS DIGNIDADES DE LA ORGANIZACIÓN ELECTORAL, MAGISTRADOS DEL CONSEJO NACIONAL ELECTORAL Y REGISTRADOR NACIONAL DEL ESTADO CIVIL, QUE EN RAZÓN A SU CARGO Y FUNCIONES TIENEN UN MAYOR RIESGO PARA SU VIDA E INTEGRIDAD FÍSICA.: HASTA 15-03-2016.</t>
    </r>
  </si>
  <si>
    <r>
      <t xml:space="preserve">MANTENIMIENTO PREVENTIVO Y CORRECTIVO DE </t>
    </r>
    <r>
      <rPr>
        <b/>
        <sz val="11"/>
        <rFont val="Calibri"/>
        <family val="2"/>
      </rPr>
      <t>UPS</t>
    </r>
    <r>
      <rPr>
        <sz val="11"/>
        <rFont val="Calibri"/>
        <family val="2"/>
      </rPr>
      <t xml:space="preserve">  DE LA RNEC, INCLUYENDO REPUESTOS Y BATERIAS</t>
    </r>
  </si>
  <si>
    <r>
      <t xml:space="preserve">MANTENIMIENTO COMPUTADORES </t>
    </r>
    <r>
      <rPr>
        <b/>
        <sz val="11"/>
        <rFont val="Calibri"/>
        <family val="2"/>
      </rPr>
      <t>PORTATILES</t>
    </r>
  </si>
  <si>
    <r>
      <t xml:space="preserve">MANTENIMIENTO DE </t>
    </r>
    <r>
      <rPr>
        <b/>
        <sz val="11"/>
        <rFont val="Calibri"/>
        <family val="2"/>
      </rPr>
      <t xml:space="preserve">COMPUTADORES </t>
    </r>
    <r>
      <rPr>
        <sz val="11"/>
        <rFont val="Calibri"/>
        <family val="2"/>
      </rPr>
      <t>DE ESCRITORIO</t>
    </r>
  </si>
  <si>
    <r>
      <t xml:space="preserve">MANTENIMIENTO PREVENTIVOS Y CORRECTIVOS  DE </t>
    </r>
    <r>
      <rPr>
        <b/>
        <sz val="11"/>
        <rFont val="Calibri"/>
        <family val="2"/>
      </rPr>
      <t>SERVIDORES</t>
    </r>
  </si>
  <si>
    <r>
      <t xml:space="preserve">MANTENIMIENTO DE </t>
    </r>
    <r>
      <rPr>
        <b/>
        <sz val="11"/>
        <rFont val="Calibri"/>
        <family val="2"/>
      </rPr>
      <t>IMPRESORAS</t>
    </r>
  </si>
  <si>
    <t xml:space="preserve">PRESTACIÓN SERVICIOS PREPRODUCCIÓN, PRODUCCIÓN, POSTPRODUCCIÓN Y EMISIÓN 13 CAPSULAS EN 6 CANALES CON DURACIÓN HASTA 10 MINUTOS BANCO IMÁGENES CON 174 FOTOGRAFÍAS 1 VIDEO INSTITUCIONAL </t>
  </si>
  <si>
    <t>ADICION CONTRATO</t>
  </si>
  <si>
    <t>CONTRATAR EL APOYO LOGISTICO PARA IMPULSAR EL PROGRAMA DE GESTION ETICA A TRAVES DEL COMITÉ DE ETICA Y LOS GESTORES ETICOS</t>
  </si>
  <si>
    <t>ADICION Y PRORROGA AL CONTRATO 052 DE 2015 - CUYO OBJETO ES: PRESTAR A MONTO AGOTABLE EL SERVICIO DE TRANSPORTE DE OBJETOS POSTALES, QUE LA ORGANIZACIÓN ELECTORAL (REGISTRADURÍA NACIONAL DEL ESTADO CIVIL - CONSEJO NACIONAL ELECTORAL) REQUIERA ENVIAR A NIVEL NACIONAL O INTERNACIONAL, TENIENDO EN CUENTA LAS ESPECIFICACIONES ESTABLECIDAS EN LA LEY 1369 DE 2009.</t>
  </si>
  <si>
    <t>24 MESES</t>
  </si>
  <si>
    <t>EN TRAMITE ANTE EL MHCP $4.728.249.666</t>
  </si>
  <si>
    <t>AGOSTO</t>
  </si>
  <si>
    <t>20 MESES</t>
  </si>
  <si>
    <t>PENDIENTE DE TRAMITE $1.440.000.000</t>
  </si>
  <si>
    <t>6 MESES Y/O HASTA AGOTAR RECURSOS</t>
  </si>
  <si>
    <t>SI</t>
  </si>
  <si>
    <t>EN TRAMITE ANTE EL MHCP $1.400.151.057</t>
  </si>
  <si>
    <r>
      <rPr>
        <b/>
        <sz val="11"/>
        <color indexed="8"/>
        <rFont val="Calibri"/>
        <family val="2"/>
      </rPr>
      <t>ADICION Y PRORROGA</t>
    </r>
    <r>
      <rPr>
        <sz val="11"/>
        <color indexed="8"/>
        <rFont val="Calibri"/>
        <family val="2"/>
      </rPr>
      <t xml:space="preserve"> AL CONTRATO 1 DE 2015 - PUBLICAR LOS ACTOS ADMINISTRATIVOS PROFERIDOS POR LA ORGANIZACIÓN ELECTORAL - REGISTRADURÍA NACIONAL DEL ESTADO CIVIL, CONSEJO NACIONAL ELECTORAL - Y FONDO ROTATORIO DE LA REGISTRADURÍA NACIONAL, EN EL DIARIO OFICIAL DE LA IMPRENTA NACIONAL DE COLOMBIA.</t>
    </r>
  </si>
  <si>
    <t>PRESTACION DE SERVICIOS PARA EL DISEÑO E IMPLEMENTACIÓN DE NUEVOS REQUERIMIENTOS PARA EL PROCESO DE REVISIÓN Y CORRECCIONES DE CUENTAS DE CAMPAÑA ELECCIONES TERRITORIALES 2015 Y MANTENIMIENTO Y SOPORTE DEL APLICATIVO CUENTAS CLARAS</t>
  </si>
  <si>
    <t>ALVARO CAMPOS - FONDO DE CAMPAÑAS TEL: 2202880 EXT 1130</t>
  </si>
  <si>
    <t>PUBLICAR UN AVISO DE PRENSA EN EL DIARIO EL TIEMPO SOBRE LA INVITACION PUBLICA DE EMPRESAS NACIONALES Y EXTRANJERAS PARA COTUIZAR LA PRUEBA PILOTO DE VOTO ELECTRONICO</t>
  </si>
  <si>
    <t>1 SEMANA</t>
  </si>
  <si>
    <t>ADQUISICION DE S.O.A.T. PARA VEHICULOS NUEVOSADQUIRIDOS MEDIANTE ACUERDO MARCO DE PRECIOS - 26 Unidades</t>
  </si>
  <si>
    <t>17 MESES</t>
  </si>
  <si>
    <t>SELECCIÓN ABREVIADA AMP</t>
  </si>
  <si>
    <t>10 dias</t>
  </si>
  <si>
    <t>NA</t>
  </si>
  <si>
    <t>ADICION Y PRORROGA AL CONTRATO 052/ 2015 TRANSPORTE DE OBJETOS  POSTALES, QUE LA ORGANIZACIÓN ELECTORAL (REGISTRADURÍA NACIONAL DEL ESTADO CIVIL – CONSEJO NACIONAL ELECTORAL) REQUIERA ENVIAR A NIVEL NACIONAL O INTERNACIONAL</t>
  </si>
  <si>
    <t>DIRECCION FINANCIERA - SONIA FAJARDO MEDINA TEL 2202880 EXT 1360</t>
  </si>
  <si>
    <t>PRESTAR LOS SERVICIOS PROFESIONALES Y DE APOYO A LA GESTION EN LA DIRECCION FINANCIERA Y LA COORDINACION DE RECAUDOS DE LA RNEC EN MATERIA LEGAL ENFOCADO A LA EVALUACION, REVISION, DIAGNOSTICO DEL SISTEMA DE RECAUDOS DE LA ENTIDAD</t>
  </si>
  <si>
    <t>CONTRATAR LA PRESTACION DE SERVICIOS PROFESIONALES Y DE APOYO A LA GESTION DE LA OFICINA DE PLANEACION DE LA REGISTRADURIA NACIONAL DEL ESTADO CIVIL, PARA EL ACOMPAÑAMIENTO ANTE LAS AUTORIDADES GUBERNAMENTALES Y EL TRAMITE ANTE EL CONGRESO DE LA REPUBLICA, EN DIFERENTES ACTIVIDADES RELACIONADAS CON EL PROYECTO DE PRESUPUESTO Y LA EVALUACION DE LA VISIBILIDAD DE LAS SOLICITUDES DE RECURSOS</t>
  </si>
  <si>
    <t>ADQUISICION DE BLINDAJE PARA CAMIONETA DE SEGURIDAD DEL SEÑOR REGISTRADOR NACIONAL DEL ESTADO CIVIL - ADQUIRIDO MEDIANTE ACUERDO MARCO DE PRECIOS - 01 Unidad</t>
  </si>
  <si>
    <t>90 DIAS</t>
  </si>
  <si>
    <t>CONTRATAR LOS BIENES Y SERVICIOS NECESARIOS PARA LLEVAR A CABO LA CONSULTA DE ENVIGADO - ANTIOQUIA PARA ADHERIRSE AL AREA METROPOLITANA DEL VALLE DE ABURRA.</t>
  </si>
  <si>
    <t>HASTA EL 10 DE JULIO DE 2016</t>
  </si>
  <si>
    <t>DIRECTOR DE GESTION ELECTORAL  - NICOLAS FARFAN NAMEN - TEL: 2202880 EXT 1321</t>
  </si>
  <si>
    <t>ADICION  AL CONTRATO 074 DE 2015 CUYO OBJETO ES: CONTRATAR A MONTO AGOTABLE EL SERVICIO DE TRANSPORTE DE CARGA  QUE LA ORGANIZACIÓN ELECTORAL (REGISTRADURÍA NACIONAL DEL ESTADO CIVIL – CONSEJO NACIONAL ELECTORAL) REQUIERA ENVIAR A NIVEL NACIONAL</t>
  </si>
  <si>
    <t>,</t>
  </si>
  <si>
    <t>ASESOR EN SEGURIDAD - RUBEN DARIO CASTILLO - TEL: 2202880 EXT 1060</t>
  </si>
  <si>
    <t>EN TRAMITE ANTE EL MHCP $552.196.728</t>
  </si>
  <si>
    <t>15 DE JUNIO DE 2016</t>
  </si>
  <si>
    <t>INVITACIÓN PÚBLICA</t>
  </si>
  <si>
    <t>CONTRATAR LA PRESTACIÓN DE SERVICIOS PARA LA REALIZACIÓN DE UN PLAN DE MEDIOS PARA DIFUNDIR ASUNTOS RELACIONADOS CON LA CONSULTA POPULAR CON FINES DE ANEXIÓN DEL MUNICIPIO DE ENVIGADO AL ÁREA METROPOLITANA DEL VALLE DE ABURRÁ MEDIANTE LA EMISIÓN DE CUÑAS RADIALES, PUBLICACIÓN DE AVISO (S) DE PRENSA Y PAUTA EN REDES SOCIALES.</t>
  </si>
  <si>
    <r>
      <rPr>
        <b/>
        <sz val="11"/>
        <rFont val="Calibri"/>
        <family val="2"/>
      </rPr>
      <t>ADICION 3 AL CONTRATO N</t>
    </r>
    <r>
      <rPr>
        <sz val="11"/>
        <rFont val="Calibri"/>
        <family val="2"/>
      </rPr>
      <t>° 129 DE 2014 - CUYO OBJETO ES: ARRENDAMIENTO DE ESPACIOS FÍSICOS Y SERVICIOS ADICIONALES, PARA EL ALMACENAMIENTO, GUARDA Y CUSTODIA DE CAJAS QUE CONTIENEN REGISTROS CIVILES DE NACIMIENTO, MATRIMONIO Y DEFUNCIÓN, INSCRIPCIONES POR CORREO, SOPORTES, COPIAS Y MEDIOS MAGNÉTICOS, TARJETAS DECADACTILARES Y ARCHIVADORES METÁLICOS CON ROLLOS DE MICROFILMACIÓN</t>
    </r>
  </si>
  <si>
    <r>
      <rPr>
        <b/>
        <sz val="11"/>
        <rFont val="Calibri"/>
        <family val="2"/>
      </rPr>
      <t>ADICION 1 Y 2 AL CONTRATO N</t>
    </r>
    <r>
      <rPr>
        <sz val="11"/>
        <rFont val="Calibri"/>
        <family val="2"/>
      </rPr>
      <t>° 129 DE 2014 - CUYO OBJETO ES: ARRENDAMIENTO DE ESPACIOS FÍSICOS Y SERVICIOS ADICIONALES, PARA EL ALMACENAMIENTO, GUARDA Y CUSTODIA DE CAJAS QUE CONTIENEN REGISTROS CIVILES DE NACIMIENTO, MATRIMONIO Y DEFUNCIÓN, INSCRIPCIONES POR CORREO, SOPORTES, COPIAS Y MEDIOS MAGNÉTICOS, TARJETAS DECADACTILARES Y ARCHIVADORES METÁLICOS CON ROLLOS DE MICROFILMACIÓN</t>
    </r>
  </si>
  <si>
    <t>SUMINSTRO, INSTALACIÓN DE CORTINAS (BLACK-OUTS) PARA EL EDIFICIO DE PRENSA EN LA RNEC SEDE CAN</t>
  </si>
  <si>
    <t>PRESTAR LOS SERVICIOS PROFESIONALES EXTERNOS A LA OFICINA JURIDICA ACTUALIZACION DE LOS MANUALES DE CONTRATACION RNEC Y FRR IGUAL QUE LLEVAR LA DEFENSA JUDICIAL EN ASUNTOS CONTRACTUALES</t>
  </si>
  <si>
    <t xml:space="preserve">CONTRATO DE PRESTACIÓN DE SERVICIOS PROFESIONALES PARA LLEVAR A CABO LA RESTRUCTURACIÓN Y EL FORTALECIMIENTO DE LA PAGINA DE LA ENTIDAD DE ACUERDO CON EL PLAN ESTRATÉGICO 2016-2019. </t>
  </si>
  <si>
    <t>CONTRATO PRESTACIÓN DE S. PROF. APOYO A LA GESTIÓN DE LA GERENCIA DEL T.H, OFC. PLANEACIÓN, CONTROL I. DE LA RNEC MEDIANTE ACOMPAÑAMIENTO AL PROC DE FORTALECIMIENTO DEL SIST INTEGRADO DE GESTIÓN INS.NAL- TER EJEC HASTA 30-12-2016 PREV APRO GAR UNICA</t>
  </si>
  <si>
    <t>CENTRALES PRESTAR SERVICIOS PROFESIONALES DE REPRESENTACIÓN JUDICIAL Y EXTRAJUDICIAL EN LOS PROCESO QUE DEBA HACER PARTE LA ENTIDAD Y APOYAR LABOR OFICINA JURÍDICA ASUNTOS DE SU COMPETENCIA TER. EJ. HASTA 31/12/16 APROBACIÓN GARANTÍA ÚNICA</t>
  </si>
  <si>
    <t>CENTRALES SERVICIOS PROFESIONALES ENCAMINADOS A APOYAR TÉCNICAMENTE A COORD. DE MTO Y CONSTRUCCIONES EN DESARROLLO ACTIVIDADES NECESARIAS CUMPLIMIENTO DE FUNCIONES Y PROYECTOS A SU CARGO.</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</si>
</sst>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_(* #,##0.0_);_(* \(#,##0.0\);_(* &quot;-&quot;??_);_(@_)"/>
    <numFmt numFmtId="174" formatCode="_(* #,##0_);_(* \(#,##0\);_(* &quot;-&quot;??_);_(@_)"/>
    <numFmt numFmtId="175" formatCode="#,##0.0"/>
    <numFmt numFmtId="176" formatCode="#,##0.000"/>
    <numFmt numFmtId="177" formatCode="#,##0.0000"/>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 #,##0.0_);_(&quot;$&quot;\ * \(#,##0.0\);_(&quot;$&quot;\ * &quot;-&quot;??_);_(@_)"/>
    <numFmt numFmtId="183" formatCode="d/mm/yyyy;@"/>
    <numFmt numFmtId="184" formatCode="_-&quot;$&quot;* #,##0_-;\-&quot;$&quot;* #,##0_-;_-&quot;$&quot;* &quot;-&quot;??_-;_-@_-"/>
    <numFmt numFmtId="185" formatCode="&quot;$&quot;\ #,##0"/>
    <numFmt numFmtId="186" formatCode="[$$-240A]#,##0"/>
    <numFmt numFmtId="187" formatCode="_ &quot;$&quot;\ * #,##0_ ;_ &quot;$&quot;\ * \-#,##0_ ;_ &quot;$&quot;\ * &quot;-&quot;??_ ;_ @_ "/>
    <numFmt numFmtId="188" formatCode="_ * #,##0_ ;_ * \-#,##0_ ;_ * &quot;-&quot;??_ ;_ @_ "/>
    <numFmt numFmtId="189" formatCode="&quot;$&quot;#,##0"/>
  </numFmts>
  <fonts count="52">
    <font>
      <sz val="11"/>
      <color theme="1"/>
      <name val="Calibri"/>
      <family val="2"/>
    </font>
    <font>
      <sz val="11"/>
      <color indexed="8"/>
      <name val="Calibri"/>
      <family val="2"/>
    </font>
    <font>
      <sz val="10"/>
      <name val="Helv"/>
      <family val="0"/>
    </font>
    <font>
      <sz val="9"/>
      <name val="Tahoma"/>
      <family val="2"/>
    </font>
    <font>
      <b/>
      <sz val="9"/>
      <name val="Tahoma"/>
      <family val="2"/>
    </font>
    <font>
      <sz val="11"/>
      <name val="Calibri"/>
      <family val="2"/>
    </font>
    <font>
      <b/>
      <sz val="11"/>
      <color indexed="8"/>
      <name val="Calibri"/>
      <family val="2"/>
    </font>
    <font>
      <b/>
      <sz val="11"/>
      <name val="Calibri"/>
      <family val="2"/>
    </font>
    <font>
      <b/>
      <u val="single"/>
      <sz val="11"/>
      <color indexed="8"/>
      <name val="Calibri"/>
      <family val="2"/>
    </font>
    <font>
      <u val="single"/>
      <sz val="11"/>
      <color indexed="8"/>
      <name val="Calibri"/>
      <family val="2"/>
    </font>
    <font>
      <b/>
      <u val="single"/>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0"/>
      <color theme="0"/>
      <name val="Calibri"/>
      <family val="2"/>
    </font>
    <font>
      <sz val="11"/>
      <color rgb="FF00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104">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33" borderId="0" xfId="0" applyFill="1" applyAlignment="1">
      <alignment wrapText="1"/>
    </xf>
    <xf numFmtId="0" fontId="0" fillId="0" borderId="0" xfId="0" applyAlignment="1">
      <alignment horizontal="center" wrapText="1"/>
    </xf>
    <xf numFmtId="0" fontId="0" fillId="0" borderId="0" xfId="0" applyBorder="1" applyAlignment="1">
      <alignment horizontal="center" wrapText="1"/>
    </xf>
    <xf numFmtId="0" fontId="0" fillId="0" borderId="0" xfId="0" applyAlignment="1">
      <alignment horizontal="center" vertical="center" wrapText="1"/>
    </xf>
    <xf numFmtId="0" fontId="47" fillId="0" borderId="0" xfId="0" applyFont="1" applyAlignment="1">
      <alignment horizontal="center" wrapText="1"/>
    </xf>
    <xf numFmtId="0" fontId="0" fillId="33" borderId="0" xfId="0" applyFill="1" applyBorder="1" applyAlignment="1">
      <alignment wrapText="1"/>
    </xf>
    <xf numFmtId="0" fontId="5" fillId="33" borderId="10" xfId="39" applyFont="1" applyFill="1" applyBorder="1" applyAlignment="1">
      <alignment horizontal="center" vertical="center" wrapText="1"/>
    </xf>
    <xf numFmtId="0" fontId="30" fillId="23" borderId="10" xfId="39" applyBorder="1" applyAlignment="1">
      <alignment horizontal="center" wrapText="1"/>
    </xf>
    <xf numFmtId="0" fontId="30" fillId="23" borderId="10" xfId="39" applyBorder="1" applyAlignment="1">
      <alignment horizontal="left" wrapText="1"/>
    </xf>
    <xf numFmtId="0" fontId="0" fillId="0" borderId="10" xfId="0" applyBorder="1" applyAlignment="1">
      <alignment horizontal="center" wrapText="1"/>
    </xf>
    <xf numFmtId="174" fontId="0" fillId="0" borderId="10" xfId="49" applyNumberFormat="1" applyFont="1" applyBorder="1" applyAlignment="1">
      <alignment horizontal="center" wrapText="1"/>
    </xf>
    <xf numFmtId="170" fontId="0" fillId="0" borderId="0" xfId="51" applyFont="1" applyBorder="1" applyAlignment="1">
      <alignment wrapText="1"/>
    </xf>
    <xf numFmtId="0" fontId="5" fillId="33" borderId="10" xfId="39" applyFont="1" applyFill="1" applyBorder="1" applyAlignment="1">
      <alignment vertical="center" wrapText="1"/>
    </xf>
    <xf numFmtId="172" fontId="5" fillId="33" borderId="10" xfId="51" applyNumberFormat="1" applyFont="1" applyFill="1" applyBorder="1" applyAlignment="1">
      <alignment horizontal="right" vertical="center" wrapText="1"/>
    </xf>
    <xf numFmtId="172" fontId="0" fillId="33" borderId="10" xfId="51" applyNumberFormat="1" applyFont="1" applyFill="1" applyBorder="1" applyAlignment="1">
      <alignment vertical="center" wrapText="1"/>
    </xf>
    <xf numFmtId="172" fontId="0" fillId="0" borderId="0" xfId="51" applyNumberFormat="1" applyFont="1" applyBorder="1" applyAlignment="1">
      <alignment wrapText="1"/>
    </xf>
    <xf numFmtId="172" fontId="0" fillId="0" borderId="0" xfId="51" applyNumberFormat="1" applyFont="1" applyAlignment="1">
      <alignment wrapText="1"/>
    </xf>
    <xf numFmtId="172" fontId="0" fillId="0" borderId="0" xfId="51" applyNumberFormat="1" applyFont="1" applyBorder="1" applyAlignment="1">
      <alignment wrapText="1"/>
    </xf>
    <xf numFmtId="172" fontId="0" fillId="0" borderId="0" xfId="51" applyNumberFormat="1" applyFont="1" applyAlignment="1">
      <alignment wrapText="1"/>
    </xf>
    <xf numFmtId="172" fontId="5" fillId="33" borderId="10" xfId="51" applyNumberFormat="1" applyFont="1" applyFill="1" applyBorder="1" applyAlignment="1">
      <alignment horizontal="center" vertical="center" wrapText="1"/>
    </xf>
    <xf numFmtId="0" fontId="0" fillId="0" borderId="0" xfId="0" applyAlignment="1">
      <alignment horizontal="center"/>
    </xf>
    <xf numFmtId="0" fontId="5" fillId="33" borderId="10" xfId="0" applyFont="1" applyFill="1" applyBorder="1" applyAlignment="1">
      <alignment vertical="center" wrapText="1"/>
    </xf>
    <xf numFmtId="4" fontId="5" fillId="33" borderId="10" xfId="49"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48" fillId="33" borderId="0" xfId="0" applyFont="1" applyFill="1" applyBorder="1" applyAlignment="1">
      <alignment wrapText="1"/>
    </xf>
    <xf numFmtId="0" fontId="1" fillId="33" borderId="10" xfId="0" applyFont="1" applyFill="1" applyBorder="1" applyAlignment="1">
      <alignment vertical="center" wrapText="1"/>
    </xf>
    <xf numFmtId="0" fontId="48" fillId="33" borderId="0" xfId="0" applyFont="1" applyFill="1" applyBorder="1" applyAlignment="1">
      <alignment horizontal="center" vertical="center" wrapText="1"/>
    </xf>
    <xf numFmtId="0" fontId="30" fillId="23" borderId="11" xfId="39" applyBorder="1" applyAlignment="1">
      <alignment horizontal="center" wrapText="1"/>
    </xf>
    <xf numFmtId="0" fontId="0" fillId="0" borderId="11" xfId="0" applyBorder="1" applyAlignment="1">
      <alignment horizontal="center" wrapText="1"/>
    </xf>
    <xf numFmtId="0" fontId="49" fillId="33" borderId="0" xfId="39" applyFont="1" applyFill="1" applyBorder="1" applyAlignment="1">
      <alignment horizontal="center" vertical="center" wrapText="1"/>
    </xf>
    <xf numFmtId="0" fontId="48" fillId="33" borderId="0" xfId="0" applyFont="1" applyFill="1" applyBorder="1" applyAlignment="1">
      <alignment vertical="center" wrapText="1"/>
    </xf>
    <xf numFmtId="0" fontId="48" fillId="33" borderId="0" xfId="0" applyFont="1" applyFill="1" applyBorder="1" applyAlignment="1">
      <alignment horizontal="left" vertical="center" wrapText="1"/>
    </xf>
    <xf numFmtId="0" fontId="50" fillId="33" borderId="10" xfId="0" applyFont="1" applyFill="1" applyBorder="1" applyAlignment="1">
      <alignment vertical="center" wrapText="1"/>
    </xf>
    <xf numFmtId="0" fontId="0" fillId="33" borderId="0" xfId="0" applyFont="1" applyFill="1" applyBorder="1" applyAlignment="1">
      <alignment vertical="center" wrapText="1"/>
    </xf>
    <xf numFmtId="17" fontId="5" fillId="33" borderId="10" xfId="0" applyNumberFormat="1" applyFont="1" applyFill="1" applyBorder="1" applyAlignment="1">
      <alignment horizontal="center" vertical="center"/>
    </xf>
    <xf numFmtId="0" fontId="5" fillId="33" borderId="10" xfId="0" applyFont="1" applyFill="1" applyBorder="1" applyAlignment="1">
      <alignment horizontal="left" vertical="center" wrapText="1"/>
    </xf>
    <xf numFmtId="0" fontId="5" fillId="33" borderId="10" xfId="39" applyNumberFormat="1" applyFont="1" applyFill="1" applyBorder="1" applyAlignment="1">
      <alignment horizontal="left" vertical="center" wrapText="1"/>
    </xf>
    <xf numFmtId="0" fontId="0" fillId="33" borderId="0" xfId="0" applyFont="1" applyFill="1" applyBorder="1" applyAlignment="1">
      <alignment horizontal="center" vertic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vertical="center" wrapText="1"/>
    </xf>
    <xf numFmtId="0" fontId="47"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wrapText="1"/>
    </xf>
    <xf numFmtId="0" fontId="0" fillId="0" borderId="18" xfId="0" applyBorder="1" applyAlignment="1">
      <alignment horizontal="center" vertical="center" wrapText="1"/>
    </xf>
    <xf numFmtId="0" fontId="0" fillId="0" borderId="19" xfId="0" applyBorder="1" applyAlignment="1">
      <alignment horizontal="center" wrapText="1"/>
    </xf>
    <xf numFmtId="0" fontId="0" fillId="33" borderId="19" xfId="0" applyFill="1" applyBorder="1" applyAlignment="1">
      <alignment wrapText="1"/>
    </xf>
    <xf numFmtId="172" fontId="0" fillId="0" borderId="19" xfId="51" applyNumberFormat="1" applyFont="1" applyBorder="1" applyAlignment="1">
      <alignment wrapText="1"/>
    </xf>
    <xf numFmtId="0" fontId="0" fillId="33" borderId="12" xfId="0" applyFill="1" applyBorder="1" applyAlignment="1">
      <alignment wrapText="1"/>
    </xf>
    <xf numFmtId="172" fontId="0" fillId="0" borderId="12" xfId="51" applyNumberFormat="1" applyFont="1" applyBorder="1" applyAlignment="1">
      <alignment wrapText="1"/>
    </xf>
    <xf numFmtId="0" fontId="5" fillId="33" borderId="15" xfId="39" applyFont="1" applyFill="1" applyBorder="1" applyAlignment="1">
      <alignment horizontal="center" vertical="center" wrapText="1"/>
    </xf>
    <xf numFmtId="0" fontId="5" fillId="33" borderId="14" xfId="39" applyFont="1" applyFill="1" applyBorder="1" applyAlignment="1">
      <alignment horizontal="center" vertical="center" wrapText="1"/>
    </xf>
    <xf numFmtId="0" fontId="5" fillId="33" borderId="15" xfId="54" applyFont="1" applyFill="1" applyBorder="1" applyAlignment="1">
      <alignment horizontal="center" vertical="center" wrapText="1"/>
      <protection/>
    </xf>
    <xf numFmtId="0" fontId="5" fillId="33" borderId="15" xfId="0" applyFont="1" applyFill="1" applyBorder="1" applyAlignment="1">
      <alignment horizontal="center" vertical="center" wrapText="1"/>
    </xf>
    <xf numFmtId="0" fontId="33" fillId="23" borderId="20" xfId="39" applyFont="1" applyBorder="1" applyAlignment="1">
      <alignment horizontal="center" vertical="center" wrapText="1"/>
    </xf>
    <xf numFmtId="0" fontId="33" fillId="23" borderId="21" xfId="39" applyFont="1" applyBorder="1" applyAlignment="1">
      <alignment horizontal="center" vertical="center" wrapText="1"/>
    </xf>
    <xf numFmtId="172" fontId="33" fillId="23" borderId="21" xfId="51" applyNumberFormat="1" applyFont="1" applyFill="1" applyBorder="1" applyAlignment="1">
      <alignment horizontal="center" vertical="center" wrapText="1"/>
    </xf>
    <xf numFmtId="0" fontId="33" fillId="23" borderId="22" xfId="39" applyFont="1" applyBorder="1" applyAlignment="1">
      <alignment horizontal="center" vertical="center" wrapText="1"/>
    </xf>
    <xf numFmtId="0" fontId="5" fillId="33" borderId="23" xfId="39" applyFont="1" applyFill="1" applyBorder="1" applyAlignment="1">
      <alignment horizontal="center" vertical="center" wrapText="1"/>
    </xf>
    <xf numFmtId="0" fontId="5" fillId="33" borderId="12" xfId="39" applyFont="1" applyFill="1" applyBorder="1" applyAlignment="1">
      <alignment vertical="center" wrapText="1"/>
    </xf>
    <xf numFmtId="0" fontId="5" fillId="33" borderId="12" xfId="39" applyFont="1" applyFill="1" applyBorder="1" applyAlignment="1">
      <alignment horizontal="center" vertical="center" wrapText="1"/>
    </xf>
    <xf numFmtId="172" fontId="5" fillId="33" borderId="12" xfId="51" applyNumberFormat="1" applyFont="1" applyFill="1" applyBorder="1" applyAlignment="1">
      <alignment horizontal="center" vertical="center" wrapText="1"/>
    </xf>
    <xf numFmtId="0" fontId="5" fillId="33" borderId="13" xfId="39" applyFont="1" applyFill="1" applyBorder="1" applyAlignment="1">
      <alignment horizontal="center" vertical="center" wrapText="1"/>
    </xf>
    <xf numFmtId="0" fontId="0" fillId="33" borderId="12" xfId="0" applyFont="1" applyFill="1" applyBorder="1" applyAlignment="1">
      <alignment vertical="center" wrapText="1"/>
    </xf>
    <xf numFmtId="0" fontId="0" fillId="33" borderId="10" xfId="0" applyFont="1" applyFill="1" applyBorder="1" applyAlignment="1">
      <alignment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14" fontId="0" fillId="33" borderId="10" xfId="0" applyNumberFormat="1" applyFont="1" applyFill="1" applyBorder="1" applyAlignment="1">
      <alignment horizontal="center" vertical="center" wrapText="1"/>
    </xf>
    <xf numFmtId="0" fontId="50" fillId="33" borderId="15" xfId="0" applyFont="1" applyFill="1" applyBorder="1" applyAlignment="1">
      <alignment horizontal="center" vertical="center" wrapText="1"/>
    </xf>
    <xf numFmtId="172" fontId="5" fillId="33" borderId="0" xfId="51" applyNumberFormat="1"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7" xfId="0" applyFont="1" applyFill="1" applyBorder="1" applyAlignment="1">
      <alignment vertical="center" wrapText="1"/>
    </xf>
    <xf numFmtId="172" fontId="5" fillId="33" borderId="17" xfId="51" applyNumberFormat="1" applyFont="1" applyFill="1" applyBorder="1" applyAlignment="1">
      <alignment horizontal="center" vertical="center" wrapText="1"/>
    </xf>
    <xf numFmtId="0" fontId="5" fillId="33" borderId="0" xfId="39" applyFont="1" applyFill="1" applyBorder="1" applyAlignment="1">
      <alignment vertical="center" wrapText="1"/>
    </xf>
    <xf numFmtId="0" fontId="5" fillId="33" borderId="0" xfId="39" applyFont="1" applyFill="1" applyBorder="1" applyAlignment="1">
      <alignment horizontal="center" vertical="center" wrapText="1"/>
    </xf>
    <xf numFmtId="0" fontId="5" fillId="33" borderId="17" xfId="39" applyFont="1" applyFill="1" applyBorder="1" applyAlignment="1">
      <alignment vertical="center" wrapText="1"/>
    </xf>
    <xf numFmtId="0" fontId="5" fillId="33" borderId="17" xfId="39" applyFont="1" applyFill="1" applyBorder="1" applyAlignment="1">
      <alignment horizontal="center" vertical="center" wrapText="1"/>
    </xf>
    <xf numFmtId="0" fontId="0" fillId="33" borderId="24" xfId="0" applyFont="1" applyFill="1" applyBorder="1" applyAlignment="1">
      <alignment horizontal="center" vertical="center" wrapText="1"/>
    </xf>
    <xf numFmtId="0" fontId="5" fillId="33" borderId="10" xfId="39" applyFont="1" applyFill="1" applyBorder="1" applyAlignment="1">
      <alignment vertical="center" wrapText="1"/>
    </xf>
    <xf numFmtId="0" fontId="0" fillId="0" borderId="1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4" xfId="0" applyFill="1" applyBorder="1" applyAlignment="1">
      <alignment horizontal="center" vertical="center" wrapText="1"/>
    </xf>
    <xf numFmtId="0" fontId="47" fillId="0" borderId="23" xfId="0" applyFont="1" applyBorder="1" applyAlignment="1">
      <alignment horizontal="left" vertical="center"/>
    </xf>
    <xf numFmtId="0" fontId="47" fillId="0" borderId="12" xfId="0" applyFont="1" applyBorder="1" applyAlignment="1">
      <alignment horizontal="left" vertical="center"/>
    </xf>
    <xf numFmtId="165" fontId="0" fillId="0" borderId="10" xfId="51" applyNumberFormat="1" applyFont="1" applyBorder="1" applyAlignment="1">
      <alignment horizontal="left" wrapText="1"/>
    </xf>
    <xf numFmtId="170" fontId="0" fillId="0" borderId="10" xfId="51" applyFont="1" applyBorder="1" applyAlignment="1">
      <alignment horizontal="left" wrapText="1"/>
    </xf>
    <xf numFmtId="14" fontId="0" fillId="0" borderId="17" xfId="0" applyNumberFormat="1" applyBorder="1" applyAlignment="1">
      <alignment horizontal="left" wrapText="1"/>
    </xf>
    <xf numFmtId="0" fontId="0" fillId="0" borderId="10" xfId="0" applyBorder="1" applyAlignment="1">
      <alignment horizontal="left" wrapText="1"/>
    </xf>
    <xf numFmtId="0" fontId="38" fillId="0" borderId="10" xfId="46" applyBorder="1" applyAlignment="1">
      <alignment horizontal="left" wrapText="1"/>
    </xf>
    <xf numFmtId="0" fontId="47" fillId="0" borderId="15" xfId="0" applyFont="1" applyBorder="1" applyAlignment="1">
      <alignment horizontal="center" vertical="center"/>
    </xf>
    <xf numFmtId="0" fontId="47" fillId="0" borderId="10" xfId="0" applyFont="1" applyBorder="1" applyAlignment="1">
      <alignment horizontal="center" vertical="center"/>
    </xf>
    <xf numFmtId="0" fontId="47" fillId="0" borderId="15" xfId="0" applyFont="1" applyBorder="1" applyAlignment="1">
      <alignment horizontal="left" vertical="center"/>
    </xf>
    <xf numFmtId="0" fontId="47" fillId="0" borderId="10" xfId="0" applyFont="1" applyBorder="1" applyAlignment="1">
      <alignment horizontal="left" vertical="center"/>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11" xfId="0"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PLAN DE COMPRAS FRR DICIEMBRE 31-2008"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gistraduria.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8"/>
  <sheetViews>
    <sheetView tabSelected="1" zoomScale="80" zoomScaleNormal="80" zoomScalePageLayoutView="80" workbookViewId="0" topLeftCell="A1">
      <selection activeCell="F100" sqref="F100"/>
    </sheetView>
  </sheetViews>
  <sheetFormatPr defaultColWidth="10.8515625" defaultRowHeight="15"/>
  <cols>
    <col min="1" max="1" width="5.00390625" style="27" customWidth="1"/>
    <col min="2" max="2" width="21.7109375" style="6" customWidth="1"/>
    <col min="3" max="3" width="62.8515625" style="1" customWidth="1"/>
    <col min="4" max="4" width="17.421875" style="4" customWidth="1"/>
    <col min="5" max="5" width="15.140625" style="4" customWidth="1"/>
    <col min="6" max="6" width="17.421875" style="4" customWidth="1"/>
    <col min="7" max="7" width="18.7109375" style="3" bestFit="1" customWidth="1"/>
    <col min="8" max="8" width="21.28125" style="21" customWidth="1"/>
    <col min="9" max="9" width="27.00390625" style="19" customWidth="1"/>
    <col min="10" max="10" width="16.140625" style="4" bestFit="1" customWidth="1"/>
    <col min="11" max="11" width="16.7109375" style="4" customWidth="1"/>
    <col min="12" max="12" width="35.7109375" style="4" customWidth="1"/>
    <col min="13" max="13" width="21.7109375" style="1" customWidth="1"/>
    <col min="14" max="16384" width="10.8515625" style="1" customWidth="1"/>
  </cols>
  <sheetData>
    <row r="1" spans="2:12" ht="15">
      <c r="B1" s="90" t="s">
        <v>19</v>
      </c>
      <c r="C1" s="91"/>
      <c r="D1" s="91"/>
      <c r="E1" s="91"/>
      <c r="F1" s="91"/>
      <c r="G1" s="91"/>
      <c r="H1" s="91"/>
      <c r="I1" s="91"/>
      <c r="J1" s="41"/>
      <c r="K1" s="41"/>
      <c r="L1" s="42"/>
    </row>
    <row r="2" spans="2:12" ht="15">
      <c r="B2" s="97"/>
      <c r="C2" s="98"/>
      <c r="D2" s="98"/>
      <c r="E2" s="98"/>
      <c r="F2" s="98"/>
      <c r="G2" s="98"/>
      <c r="H2" s="98"/>
      <c r="I2" s="98"/>
      <c r="J2" s="12"/>
      <c r="K2" s="12"/>
      <c r="L2" s="43"/>
    </row>
    <row r="3" spans="2:12" ht="15">
      <c r="B3" s="99" t="s">
        <v>0</v>
      </c>
      <c r="C3" s="100"/>
      <c r="D3" s="100"/>
      <c r="E3" s="100"/>
      <c r="F3" s="100"/>
      <c r="G3" s="100"/>
      <c r="H3" s="100"/>
      <c r="I3" s="100"/>
      <c r="J3" s="12"/>
      <c r="K3" s="12"/>
      <c r="L3" s="43"/>
    </row>
    <row r="4" spans="2:12" ht="15" customHeight="1">
      <c r="B4" s="44" t="s">
        <v>1</v>
      </c>
      <c r="C4" s="95" t="s">
        <v>38</v>
      </c>
      <c r="D4" s="95"/>
      <c r="E4" s="95"/>
      <c r="F4" s="95"/>
      <c r="G4" s="95"/>
      <c r="H4" s="95"/>
      <c r="I4" s="95"/>
      <c r="J4" s="12"/>
      <c r="K4" s="86" t="s">
        <v>24</v>
      </c>
      <c r="L4" s="87"/>
    </row>
    <row r="5" spans="2:12" ht="15">
      <c r="B5" s="44" t="s">
        <v>2</v>
      </c>
      <c r="C5" s="95" t="s">
        <v>39</v>
      </c>
      <c r="D5" s="95"/>
      <c r="E5" s="95"/>
      <c r="F5" s="95"/>
      <c r="G5" s="95"/>
      <c r="H5" s="95"/>
      <c r="I5" s="95"/>
      <c r="J5" s="12"/>
      <c r="K5" s="86"/>
      <c r="L5" s="87"/>
    </row>
    <row r="6" spans="2:12" ht="15">
      <c r="B6" s="44" t="s">
        <v>3</v>
      </c>
      <c r="C6" s="95" t="s">
        <v>44</v>
      </c>
      <c r="D6" s="95"/>
      <c r="E6" s="95"/>
      <c r="F6" s="95"/>
      <c r="G6" s="95"/>
      <c r="H6" s="95"/>
      <c r="I6" s="95"/>
      <c r="J6" s="12"/>
      <c r="K6" s="86"/>
      <c r="L6" s="87"/>
    </row>
    <row r="7" spans="2:12" ht="15">
      <c r="B7" s="44" t="s">
        <v>16</v>
      </c>
      <c r="C7" s="96" t="s">
        <v>40</v>
      </c>
      <c r="D7" s="96"/>
      <c r="E7" s="96"/>
      <c r="F7" s="96"/>
      <c r="G7" s="96"/>
      <c r="H7" s="96"/>
      <c r="I7" s="96"/>
      <c r="J7" s="12"/>
      <c r="K7" s="86"/>
      <c r="L7" s="87"/>
    </row>
    <row r="8" spans="2:12" ht="80.25" customHeight="1">
      <c r="B8" s="45" t="s">
        <v>46</v>
      </c>
      <c r="C8" s="95" t="s">
        <v>45</v>
      </c>
      <c r="D8" s="95"/>
      <c r="E8" s="95"/>
      <c r="F8" s="95"/>
      <c r="G8" s="95"/>
      <c r="H8" s="95"/>
      <c r="I8" s="95"/>
      <c r="J8" s="95"/>
      <c r="K8" s="86"/>
      <c r="L8" s="87"/>
    </row>
    <row r="9" spans="2:12" ht="62.25" customHeight="1">
      <c r="B9" s="45" t="s">
        <v>47</v>
      </c>
      <c r="C9" s="95" t="s">
        <v>48</v>
      </c>
      <c r="D9" s="95"/>
      <c r="E9" s="95"/>
      <c r="F9" s="95"/>
      <c r="G9" s="95"/>
      <c r="H9" s="95"/>
      <c r="I9" s="95"/>
      <c r="J9" s="95"/>
      <c r="K9" s="86" t="s">
        <v>23</v>
      </c>
      <c r="L9" s="87"/>
    </row>
    <row r="10" spans="2:12" ht="69" customHeight="1">
      <c r="B10" s="44" t="s">
        <v>4</v>
      </c>
      <c r="C10" s="101" t="s">
        <v>135</v>
      </c>
      <c r="D10" s="102"/>
      <c r="E10" s="102"/>
      <c r="F10" s="102"/>
      <c r="G10" s="102"/>
      <c r="H10" s="102"/>
      <c r="I10" s="102"/>
      <c r="J10" s="103"/>
      <c r="K10" s="86"/>
      <c r="L10" s="87"/>
    </row>
    <row r="11" spans="2:12" ht="29.25" customHeight="1">
      <c r="B11" s="44" t="s">
        <v>5</v>
      </c>
      <c r="C11" s="95" t="s">
        <v>41</v>
      </c>
      <c r="D11" s="95"/>
      <c r="E11" s="95"/>
      <c r="F11" s="95"/>
      <c r="G11" s="95"/>
      <c r="H11" s="95"/>
      <c r="I11" s="95"/>
      <c r="J11" s="12"/>
      <c r="K11" s="86"/>
      <c r="L11" s="87"/>
    </row>
    <row r="12" spans="2:12" ht="15">
      <c r="B12" s="44" t="s">
        <v>20</v>
      </c>
      <c r="C12" s="92">
        <v>54473289403</v>
      </c>
      <c r="D12" s="93"/>
      <c r="E12" s="93"/>
      <c r="F12" s="93"/>
      <c r="G12" s="93"/>
      <c r="H12" s="93"/>
      <c r="I12" s="93"/>
      <c r="J12" s="12"/>
      <c r="K12" s="86"/>
      <c r="L12" s="87"/>
    </row>
    <row r="13" spans="2:12" ht="45">
      <c r="B13" s="44" t="s">
        <v>21</v>
      </c>
      <c r="C13" s="92">
        <v>448145100</v>
      </c>
      <c r="D13" s="93"/>
      <c r="E13" s="93"/>
      <c r="F13" s="93"/>
      <c r="G13" s="93"/>
      <c r="H13" s="93"/>
      <c r="I13" s="93"/>
      <c r="J13" s="13"/>
      <c r="K13" s="86"/>
      <c r="L13" s="87"/>
    </row>
    <row r="14" spans="2:12" ht="45">
      <c r="B14" s="44" t="s">
        <v>22</v>
      </c>
      <c r="C14" s="92">
        <v>44814510</v>
      </c>
      <c r="D14" s="93"/>
      <c r="E14" s="93"/>
      <c r="F14" s="93"/>
      <c r="G14" s="93"/>
      <c r="H14" s="93"/>
      <c r="I14" s="93"/>
      <c r="J14" s="12"/>
      <c r="K14" s="86"/>
      <c r="L14" s="87"/>
    </row>
    <row r="15" spans="2:12" ht="45.75" thickBot="1">
      <c r="B15" s="46" t="s">
        <v>18</v>
      </c>
      <c r="C15" s="94" t="s">
        <v>215</v>
      </c>
      <c r="D15" s="94"/>
      <c r="E15" s="94"/>
      <c r="F15" s="94"/>
      <c r="G15" s="94"/>
      <c r="H15" s="94"/>
      <c r="I15" s="94"/>
      <c r="J15" s="47"/>
      <c r="K15" s="88"/>
      <c r="L15" s="89"/>
    </row>
    <row r="16" spans="2:12" ht="15.75" thickBot="1">
      <c r="B16" s="48"/>
      <c r="D16" s="49"/>
      <c r="E16" s="49"/>
      <c r="F16" s="49"/>
      <c r="G16" s="50"/>
      <c r="H16" s="51"/>
      <c r="I16" s="51"/>
      <c r="J16" s="49"/>
      <c r="K16" s="49"/>
      <c r="L16" s="49"/>
    </row>
    <row r="17" spans="2:12" ht="15">
      <c r="B17" s="90" t="s">
        <v>15</v>
      </c>
      <c r="C17" s="91"/>
      <c r="D17" s="41"/>
      <c r="E17" s="41"/>
      <c r="F17" s="41"/>
      <c r="G17" s="52"/>
      <c r="H17" s="53"/>
      <c r="I17" s="53"/>
      <c r="J17" s="41"/>
      <c r="K17" s="41"/>
      <c r="L17" s="42"/>
    </row>
    <row r="18" spans="1:12" ht="75" customHeight="1" thickBot="1">
      <c r="A18" s="32"/>
      <c r="B18" s="58" t="s">
        <v>25</v>
      </c>
      <c r="C18" s="59" t="s">
        <v>6</v>
      </c>
      <c r="D18" s="59" t="s">
        <v>17</v>
      </c>
      <c r="E18" s="59" t="s">
        <v>7</v>
      </c>
      <c r="F18" s="59" t="s">
        <v>8</v>
      </c>
      <c r="G18" s="59" t="s">
        <v>9</v>
      </c>
      <c r="H18" s="60" t="s">
        <v>10</v>
      </c>
      <c r="I18" s="60" t="s">
        <v>11</v>
      </c>
      <c r="J18" s="59" t="s">
        <v>12</v>
      </c>
      <c r="K18" s="59" t="s">
        <v>13</v>
      </c>
      <c r="L18" s="61" t="s">
        <v>14</v>
      </c>
    </row>
    <row r="19" spans="1:12" s="3" customFormat="1" ht="75" customHeight="1">
      <c r="A19" s="33"/>
      <c r="B19" s="62">
        <v>80111607</v>
      </c>
      <c r="C19" s="63" t="s">
        <v>53</v>
      </c>
      <c r="D19" s="64" t="s">
        <v>35</v>
      </c>
      <c r="E19" s="64" t="s">
        <v>62</v>
      </c>
      <c r="F19" s="64" t="s">
        <v>30</v>
      </c>
      <c r="G19" s="67" t="s">
        <v>51</v>
      </c>
      <c r="H19" s="65">
        <f>1945712000-200000000-18618000-9280000-108000000-100000000+46689431-70000000-49000000+3000000-105000000+3333333-65000000-99050000-49561040-49648000</f>
        <v>1075577724</v>
      </c>
      <c r="I19" s="65">
        <f>+H19</f>
        <v>1075577724</v>
      </c>
      <c r="J19" s="64" t="s">
        <v>28</v>
      </c>
      <c r="K19" s="64" t="s">
        <v>26</v>
      </c>
      <c r="L19" s="66" t="s">
        <v>63</v>
      </c>
    </row>
    <row r="20" spans="1:12" s="3" customFormat="1" ht="100.5" customHeight="1">
      <c r="A20" s="33"/>
      <c r="B20" s="54">
        <v>80111607</v>
      </c>
      <c r="C20" s="15" t="s">
        <v>139</v>
      </c>
      <c r="D20" s="9" t="s">
        <v>35</v>
      </c>
      <c r="E20" s="9" t="s">
        <v>138</v>
      </c>
      <c r="F20" s="9" t="s">
        <v>30</v>
      </c>
      <c r="G20" s="68" t="s">
        <v>51</v>
      </c>
      <c r="H20" s="22">
        <v>105000000</v>
      </c>
      <c r="I20" s="22">
        <f aca="true" t="shared" si="0" ref="I20:I91">+H20</f>
        <v>105000000</v>
      </c>
      <c r="J20" s="9" t="s">
        <v>28</v>
      </c>
      <c r="K20" s="9" t="s">
        <v>26</v>
      </c>
      <c r="L20" s="55" t="s">
        <v>137</v>
      </c>
    </row>
    <row r="21" spans="1:12" s="3" customFormat="1" ht="100.5" customHeight="1">
      <c r="A21" s="33"/>
      <c r="B21" s="54">
        <v>80111607</v>
      </c>
      <c r="C21" s="15" t="s">
        <v>221</v>
      </c>
      <c r="D21" s="9" t="s">
        <v>35</v>
      </c>
      <c r="E21" s="9" t="s">
        <v>138</v>
      </c>
      <c r="F21" s="9" t="s">
        <v>30</v>
      </c>
      <c r="G21" s="68" t="s">
        <v>51</v>
      </c>
      <c r="H21" s="22">
        <v>105000000</v>
      </c>
      <c r="I21" s="22">
        <f>+H21</f>
        <v>105000000</v>
      </c>
      <c r="J21" s="9" t="s">
        <v>28</v>
      </c>
      <c r="K21" s="9" t="s">
        <v>26</v>
      </c>
      <c r="L21" s="55" t="s">
        <v>137</v>
      </c>
    </row>
    <row r="22" spans="1:12" s="3" customFormat="1" ht="143.25" customHeight="1">
      <c r="A22" s="33"/>
      <c r="B22" s="54">
        <v>80101504</v>
      </c>
      <c r="C22" s="15" t="s">
        <v>113</v>
      </c>
      <c r="D22" s="9" t="s">
        <v>29</v>
      </c>
      <c r="E22" s="9" t="s">
        <v>111</v>
      </c>
      <c r="F22" s="9" t="s">
        <v>30</v>
      </c>
      <c r="G22" s="68" t="s">
        <v>51</v>
      </c>
      <c r="H22" s="22">
        <v>9280000</v>
      </c>
      <c r="I22" s="22">
        <f t="shared" si="0"/>
        <v>9280000</v>
      </c>
      <c r="J22" s="9" t="s">
        <v>28</v>
      </c>
      <c r="K22" s="9" t="s">
        <v>26</v>
      </c>
      <c r="L22" s="55" t="s">
        <v>112</v>
      </c>
    </row>
    <row r="23" spans="1:12" s="3" customFormat="1" ht="75" customHeight="1">
      <c r="A23" s="33"/>
      <c r="B23" s="54">
        <v>81101508</v>
      </c>
      <c r="C23" s="15" t="s">
        <v>110</v>
      </c>
      <c r="D23" s="9" t="s">
        <v>29</v>
      </c>
      <c r="E23" s="9" t="s">
        <v>78</v>
      </c>
      <c r="F23" s="9" t="s">
        <v>30</v>
      </c>
      <c r="G23" s="68" t="s">
        <v>51</v>
      </c>
      <c r="H23" s="22">
        <v>18618000</v>
      </c>
      <c r="I23" s="22">
        <f t="shared" si="0"/>
        <v>18618000</v>
      </c>
      <c r="J23" s="9" t="s">
        <v>28</v>
      </c>
      <c r="K23" s="9" t="s">
        <v>26</v>
      </c>
      <c r="L23" s="69" t="s">
        <v>104</v>
      </c>
    </row>
    <row r="24" spans="1:12" s="3" customFormat="1" ht="75" customHeight="1">
      <c r="A24" s="33"/>
      <c r="B24" s="54">
        <v>80101504</v>
      </c>
      <c r="C24" s="15" t="s">
        <v>222</v>
      </c>
      <c r="D24" s="9" t="s">
        <v>115</v>
      </c>
      <c r="E24" s="9" t="s">
        <v>138</v>
      </c>
      <c r="F24" s="9" t="s">
        <v>30</v>
      </c>
      <c r="G24" s="68" t="s">
        <v>51</v>
      </c>
      <c r="H24" s="22">
        <v>65000000</v>
      </c>
      <c r="I24" s="22">
        <f t="shared" si="0"/>
        <v>65000000</v>
      </c>
      <c r="J24" s="9" t="s">
        <v>28</v>
      </c>
      <c r="K24" s="9" t="s">
        <v>26</v>
      </c>
      <c r="L24" s="55" t="s">
        <v>112</v>
      </c>
    </row>
    <row r="25" spans="1:12" s="3" customFormat="1" ht="75" customHeight="1">
      <c r="A25" s="33"/>
      <c r="B25" s="54">
        <v>80101504</v>
      </c>
      <c r="C25" s="35" t="s">
        <v>223</v>
      </c>
      <c r="D25" s="9" t="s">
        <v>115</v>
      </c>
      <c r="E25" s="9" t="s">
        <v>138</v>
      </c>
      <c r="F25" s="9" t="s">
        <v>30</v>
      </c>
      <c r="G25" s="68" t="s">
        <v>51</v>
      </c>
      <c r="H25" s="22">
        <v>99050000</v>
      </c>
      <c r="I25" s="22">
        <f t="shared" si="0"/>
        <v>99050000</v>
      </c>
      <c r="J25" s="9" t="s">
        <v>28</v>
      </c>
      <c r="K25" s="9" t="s">
        <v>26</v>
      </c>
      <c r="L25" s="55" t="s">
        <v>137</v>
      </c>
    </row>
    <row r="26" spans="1:12" s="3" customFormat="1" ht="75" customHeight="1">
      <c r="A26" s="33"/>
      <c r="B26" s="54">
        <v>80111607</v>
      </c>
      <c r="C26" s="35" t="s">
        <v>224</v>
      </c>
      <c r="D26" s="9" t="s">
        <v>34</v>
      </c>
      <c r="E26" s="9" t="s">
        <v>138</v>
      </c>
      <c r="F26" s="9" t="s">
        <v>30</v>
      </c>
      <c r="G26" s="68" t="s">
        <v>51</v>
      </c>
      <c r="H26" s="22">
        <v>49561040</v>
      </c>
      <c r="I26" s="22">
        <f t="shared" si="0"/>
        <v>49561040</v>
      </c>
      <c r="J26" s="9" t="s">
        <v>28</v>
      </c>
      <c r="K26" s="9" t="s">
        <v>26</v>
      </c>
      <c r="L26" s="55" t="s">
        <v>82</v>
      </c>
    </row>
    <row r="27" spans="1:12" s="3" customFormat="1" ht="75" customHeight="1">
      <c r="A27" s="33"/>
      <c r="B27" s="54">
        <v>80111607</v>
      </c>
      <c r="C27" s="15" t="s">
        <v>109</v>
      </c>
      <c r="D27" s="9" t="s">
        <v>34</v>
      </c>
      <c r="E27" s="9" t="s">
        <v>62</v>
      </c>
      <c r="F27" s="9" t="s">
        <v>30</v>
      </c>
      <c r="G27" s="68" t="s">
        <v>51</v>
      </c>
      <c r="H27" s="22">
        <f>200000000-46689431</f>
        <v>153310569</v>
      </c>
      <c r="I27" s="22">
        <f t="shared" si="0"/>
        <v>153310569</v>
      </c>
      <c r="J27" s="9" t="s">
        <v>28</v>
      </c>
      <c r="K27" s="9" t="s">
        <v>26</v>
      </c>
      <c r="L27" s="55" t="s">
        <v>140</v>
      </c>
    </row>
    <row r="28" spans="1:12" s="3" customFormat="1" ht="98.25" customHeight="1">
      <c r="A28" s="33"/>
      <c r="B28" s="54">
        <v>82111901</v>
      </c>
      <c r="C28" s="15" t="s">
        <v>144</v>
      </c>
      <c r="D28" s="9" t="s">
        <v>35</v>
      </c>
      <c r="E28" s="9" t="s">
        <v>62</v>
      </c>
      <c r="F28" s="9" t="s">
        <v>30</v>
      </c>
      <c r="G28" s="68" t="s">
        <v>51</v>
      </c>
      <c r="H28" s="22">
        <v>96666667</v>
      </c>
      <c r="I28" s="22">
        <f t="shared" si="0"/>
        <v>96666667</v>
      </c>
      <c r="J28" s="9" t="s">
        <v>28</v>
      </c>
      <c r="K28" s="9" t="s">
        <v>28</v>
      </c>
      <c r="L28" s="69" t="s">
        <v>120</v>
      </c>
    </row>
    <row r="29" spans="1:12" s="3" customFormat="1" ht="98.25" customHeight="1">
      <c r="A29" s="33"/>
      <c r="B29" s="54">
        <v>81101508</v>
      </c>
      <c r="C29" s="15" t="s">
        <v>225</v>
      </c>
      <c r="D29" s="9" t="s">
        <v>143</v>
      </c>
      <c r="E29" s="9" t="s">
        <v>138</v>
      </c>
      <c r="F29" s="9" t="s">
        <v>30</v>
      </c>
      <c r="G29" s="68" t="s">
        <v>51</v>
      </c>
      <c r="H29" s="22">
        <v>49648000</v>
      </c>
      <c r="I29" s="22">
        <f t="shared" si="0"/>
        <v>49648000</v>
      </c>
      <c r="J29" s="9" t="s">
        <v>28</v>
      </c>
      <c r="K29" s="9" t="s">
        <v>28</v>
      </c>
      <c r="L29" s="69" t="s">
        <v>104</v>
      </c>
    </row>
    <row r="30" spans="1:12" s="3" customFormat="1" ht="98.25" customHeight="1">
      <c r="A30" s="33"/>
      <c r="B30" s="54">
        <v>80111607</v>
      </c>
      <c r="C30" s="15" t="s">
        <v>204</v>
      </c>
      <c r="D30" s="9" t="s">
        <v>143</v>
      </c>
      <c r="E30" s="9" t="s">
        <v>36</v>
      </c>
      <c r="F30" s="9" t="s">
        <v>30</v>
      </c>
      <c r="G30" s="68" t="s">
        <v>51</v>
      </c>
      <c r="H30" s="22">
        <v>70000000</v>
      </c>
      <c r="I30" s="22">
        <f t="shared" si="0"/>
        <v>70000000</v>
      </c>
      <c r="J30" s="9" t="s">
        <v>28</v>
      </c>
      <c r="K30" s="9" t="s">
        <v>28</v>
      </c>
      <c r="L30" s="69" t="s">
        <v>203</v>
      </c>
    </row>
    <row r="31" spans="1:12" s="3" customFormat="1" ht="143.25" customHeight="1">
      <c r="A31" s="33"/>
      <c r="B31" s="54">
        <v>80101504</v>
      </c>
      <c r="C31" s="15" t="s">
        <v>205</v>
      </c>
      <c r="D31" s="9" t="s">
        <v>74</v>
      </c>
      <c r="E31" s="9" t="s">
        <v>90</v>
      </c>
      <c r="F31" s="9" t="s">
        <v>30</v>
      </c>
      <c r="G31" s="68" t="s">
        <v>51</v>
      </c>
      <c r="H31" s="22">
        <v>49000000</v>
      </c>
      <c r="I31" s="22">
        <f>+H31</f>
        <v>49000000</v>
      </c>
      <c r="J31" s="9" t="s">
        <v>28</v>
      </c>
      <c r="K31" s="9" t="s">
        <v>26</v>
      </c>
      <c r="L31" s="55" t="s">
        <v>112</v>
      </c>
    </row>
    <row r="32" spans="1:12" s="3" customFormat="1" ht="75" customHeight="1">
      <c r="A32" s="33"/>
      <c r="B32" s="54">
        <v>43211507</v>
      </c>
      <c r="C32" s="15" t="s">
        <v>67</v>
      </c>
      <c r="D32" s="9" t="s">
        <v>35</v>
      </c>
      <c r="E32" s="9" t="s">
        <v>62</v>
      </c>
      <c r="F32" s="9" t="s">
        <v>33</v>
      </c>
      <c r="G32" s="68" t="s">
        <v>51</v>
      </c>
      <c r="H32" s="22">
        <v>1000000000</v>
      </c>
      <c r="I32" s="22">
        <f t="shared" si="0"/>
        <v>1000000000</v>
      </c>
      <c r="J32" s="9" t="s">
        <v>28</v>
      </c>
      <c r="K32" s="9" t="s">
        <v>26</v>
      </c>
      <c r="L32" s="55" t="s">
        <v>145</v>
      </c>
    </row>
    <row r="33" spans="1:12" s="3" customFormat="1" ht="75" customHeight="1">
      <c r="A33" s="33"/>
      <c r="B33" s="54">
        <v>81112215</v>
      </c>
      <c r="C33" s="15" t="s">
        <v>157</v>
      </c>
      <c r="D33" s="9" t="s">
        <v>34</v>
      </c>
      <c r="E33" s="9" t="s">
        <v>77</v>
      </c>
      <c r="F33" s="9" t="s">
        <v>30</v>
      </c>
      <c r="G33" s="68" t="s">
        <v>51</v>
      </c>
      <c r="H33" s="22">
        <v>1000000000</v>
      </c>
      <c r="I33" s="22">
        <f t="shared" si="0"/>
        <v>1000000000</v>
      </c>
      <c r="J33" s="9" t="s">
        <v>28</v>
      </c>
      <c r="K33" s="9" t="s">
        <v>26</v>
      </c>
      <c r="L33" s="55" t="s">
        <v>146</v>
      </c>
    </row>
    <row r="34" spans="1:12" s="3" customFormat="1" ht="75" customHeight="1">
      <c r="A34" s="33"/>
      <c r="B34" s="54">
        <v>25101503</v>
      </c>
      <c r="C34" s="15" t="s">
        <v>68</v>
      </c>
      <c r="D34" s="9" t="s">
        <v>72</v>
      </c>
      <c r="E34" s="9" t="s">
        <v>37</v>
      </c>
      <c r="F34" s="9" t="s">
        <v>54</v>
      </c>
      <c r="G34" s="68" t="s">
        <v>51</v>
      </c>
      <c r="H34" s="22">
        <v>1895951881</v>
      </c>
      <c r="I34" s="22">
        <f t="shared" si="0"/>
        <v>1895951881</v>
      </c>
      <c r="J34" s="9" t="s">
        <v>28</v>
      </c>
      <c r="K34" s="9" t="s">
        <v>26</v>
      </c>
      <c r="L34" s="55" t="s">
        <v>70</v>
      </c>
    </row>
    <row r="35" spans="1:12" s="3" customFormat="1" ht="75" customHeight="1">
      <c r="A35" s="34"/>
      <c r="B35" s="54">
        <v>15101506</v>
      </c>
      <c r="C35" s="15" t="s">
        <v>61</v>
      </c>
      <c r="D35" s="9" t="s">
        <v>29</v>
      </c>
      <c r="E35" s="9" t="s">
        <v>64</v>
      </c>
      <c r="F35" s="9" t="s">
        <v>54</v>
      </c>
      <c r="G35" s="68" t="s">
        <v>51</v>
      </c>
      <c r="H35" s="22">
        <v>335384304</v>
      </c>
      <c r="I35" s="22">
        <f t="shared" si="0"/>
        <v>335384304</v>
      </c>
      <c r="J35" s="9" t="s">
        <v>28</v>
      </c>
      <c r="K35" s="9" t="s">
        <v>26</v>
      </c>
      <c r="L35" s="55" t="s">
        <v>55</v>
      </c>
    </row>
    <row r="36" spans="1:12" s="3" customFormat="1" ht="75" customHeight="1">
      <c r="A36" s="34"/>
      <c r="B36" s="70">
        <v>72151704</v>
      </c>
      <c r="C36" s="68" t="s">
        <v>92</v>
      </c>
      <c r="D36" s="71" t="s">
        <v>35</v>
      </c>
      <c r="E36" s="71" t="s">
        <v>62</v>
      </c>
      <c r="F36" s="71" t="s">
        <v>31</v>
      </c>
      <c r="G36" s="71" t="s">
        <v>93</v>
      </c>
      <c r="H36" s="17">
        <v>26405080</v>
      </c>
      <c r="I36" s="22">
        <f t="shared" si="0"/>
        <v>26405080</v>
      </c>
      <c r="J36" s="71" t="s">
        <v>73</v>
      </c>
      <c r="K36" s="71" t="s">
        <v>26</v>
      </c>
      <c r="L36" s="69" t="s">
        <v>94</v>
      </c>
    </row>
    <row r="37" spans="1:12" s="3" customFormat="1" ht="75" customHeight="1">
      <c r="A37" s="34"/>
      <c r="B37" s="70">
        <v>27113201</v>
      </c>
      <c r="C37" s="24" t="s">
        <v>97</v>
      </c>
      <c r="D37" s="25" t="s">
        <v>74</v>
      </c>
      <c r="E37" s="71" t="s">
        <v>37</v>
      </c>
      <c r="F37" s="71" t="s">
        <v>32</v>
      </c>
      <c r="G37" s="68" t="s">
        <v>93</v>
      </c>
      <c r="H37" s="16">
        <f>99240900-10400</f>
        <v>99230500</v>
      </c>
      <c r="I37" s="22">
        <f t="shared" si="0"/>
        <v>99230500</v>
      </c>
      <c r="J37" s="71" t="s">
        <v>28</v>
      </c>
      <c r="K37" s="71" t="s">
        <v>26</v>
      </c>
      <c r="L37" s="69" t="s">
        <v>98</v>
      </c>
    </row>
    <row r="38" spans="1:12" s="3" customFormat="1" ht="75" customHeight="1">
      <c r="A38" s="34"/>
      <c r="B38" s="70">
        <v>73152108</v>
      </c>
      <c r="C38" s="24" t="s">
        <v>99</v>
      </c>
      <c r="D38" s="71" t="s">
        <v>102</v>
      </c>
      <c r="E38" s="71" t="s">
        <v>100</v>
      </c>
      <c r="F38" s="71" t="s">
        <v>31</v>
      </c>
      <c r="G38" s="68" t="s">
        <v>51</v>
      </c>
      <c r="H38" s="16">
        <v>19000000</v>
      </c>
      <c r="I38" s="22">
        <f t="shared" si="0"/>
        <v>19000000</v>
      </c>
      <c r="J38" s="26" t="s">
        <v>28</v>
      </c>
      <c r="K38" s="71" t="s">
        <v>26</v>
      </c>
      <c r="L38" s="69" t="s">
        <v>101</v>
      </c>
    </row>
    <row r="39" spans="1:12" s="3" customFormat="1" ht="75" customHeight="1">
      <c r="A39" s="34"/>
      <c r="B39" s="70">
        <v>73152108</v>
      </c>
      <c r="C39" s="24" t="s">
        <v>103</v>
      </c>
      <c r="D39" s="71" t="s">
        <v>102</v>
      </c>
      <c r="E39" s="71" t="s">
        <v>100</v>
      </c>
      <c r="F39" s="71" t="s">
        <v>31</v>
      </c>
      <c r="G39" s="68" t="s">
        <v>51</v>
      </c>
      <c r="H39" s="16">
        <v>25000000</v>
      </c>
      <c r="I39" s="22">
        <f t="shared" si="0"/>
        <v>25000000</v>
      </c>
      <c r="J39" s="26" t="s">
        <v>28</v>
      </c>
      <c r="K39" s="71" t="s">
        <v>26</v>
      </c>
      <c r="L39" s="69" t="s">
        <v>101</v>
      </c>
    </row>
    <row r="40" spans="1:12" s="3" customFormat="1" ht="75" customHeight="1">
      <c r="A40" s="34"/>
      <c r="B40" s="70">
        <v>72101509</v>
      </c>
      <c r="C40" s="24" t="s">
        <v>106</v>
      </c>
      <c r="D40" s="25" t="s">
        <v>105</v>
      </c>
      <c r="E40" s="71" t="s">
        <v>62</v>
      </c>
      <c r="F40" s="71" t="s">
        <v>31</v>
      </c>
      <c r="G40" s="68" t="s">
        <v>51</v>
      </c>
      <c r="H40" s="16">
        <v>16200000</v>
      </c>
      <c r="I40" s="22">
        <f t="shared" si="0"/>
        <v>16200000</v>
      </c>
      <c r="J40" s="71" t="s">
        <v>28</v>
      </c>
      <c r="K40" s="71" t="s">
        <v>26</v>
      </c>
      <c r="L40" s="69" t="s">
        <v>104</v>
      </c>
    </row>
    <row r="41" spans="1:12" s="3" customFormat="1" ht="65.25" customHeight="1">
      <c r="A41" s="34"/>
      <c r="B41" s="70">
        <v>73152108</v>
      </c>
      <c r="C41" s="24" t="s">
        <v>108</v>
      </c>
      <c r="D41" s="25" t="s">
        <v>29</v>
      </c>
      <c r="E41" s="71" t="s">
        <v>107</v>
      </c>
      <c r="F41" s="71" t="s">
        <v>31</v>
      </c>
      <c r="G41" s="68" t="s">
        <v>51</v>
      </c>
      <c r="H41" s="16">
        <v>32500000</v>
      </c>
      <c r="I41" s="22">
        <f t="shared" si="0"/>
        <v>32500000</v>
      </c>
      <c r="J41" s="71" t="s">
        <v>28</v>
      </c>
      <c r="K41" s="71" t="s">
        <v>26</v>
      </c>
      <c r="L41" s="69" t="s">
        <v>213</v>
      </c>
    </row>
    <row r="42" spans="1:12" s="3" customFormat="1" ht="138.75" customHeight="1">
      <c r="A42" s="34"/>
      <c r="B42" s="70">
        <v>78181500</v>
      </c>
      <c r="C42" s="68" t="s">
        <v>122</v>
      </c>
      <c r="D42" s="71" t="s">
        <v>29</v>
      </c>
      <c r="E42" s="71" t="s">
        <v>37</v>
      </c>
      <c r="F42" s="71" t="s">
        <v>181</v>
      </c>
      <c r="G42" s="68" t="s">
        <v>51</v>
      </c>
      <c r="H42" s="17">
        <v>220000000</v>
      </c>
      <c r="I42" s="22">
        <f t="shared" si="0"/>
        <v>220000000</v>
      </c>
      <c r="J42" s="71" t="s">
        <v>73</v>
      </c>
      <c r="K42" s="71" t="s">
        <v>26</v>
      </c>
      <c r="L42" s="55" t="s">
        <v>55</v>
      </c>
    </row>
    <row r="43" spans="1:12" s="3" customFormat="1" ht="148.5" customHeight="1">
      <c r="A43" s="34"/>
      <c r="B43" s="70">
        <v>78181500</v>
      </c>
      <c r="C43" s="68" t="s">
        <v>71</v>
      </c>
      <c r="D43" s="71" t="s">
        <v>72</v>
      </c>
      <c r="E43" s="71" t="s">
        <v>37</v>
      </c>
      <c r="F43" s="71" t="s">
        <v>32</v>
      </c>
      <c r="G43" s="68" t="s">
        <v>51</v>
      </c>
      <c r="H43" s="17">
        <v>282598369</v>
      </c>
      <c r="I43" s="22">
        <f t="shared" si="0"/>
        <v>282598369</v>
      </c>
      <c r="J43" s="71" t="s">
        <v>73</v>
      </c>
      <c r="K43" s="71" t="s">
        <v>26</v>
      </c>
      <c r="L43" s="55" t="s">
        <v>55</v>
      </c>
    </row>
    <row r="44" spans="1:12" s="3" customFormat="1" ht="75" customHeight="1">
      <c r="A44" s="34"/>
      <c r="B44" s="54">
        <v>76111501</v>
      </c>
      <c r="C44" s="28" t="s">
        <v>170</v>
      </c>
      <c r="D44" s="9" t="s">
        <v>29</v>
      </c>
      <c r="E44" s="9" t="s">
        <v>37</v>
      </c>
      <c r="F44" s="9" t="s">
        <v>54</v>
      </c>
      <c r="G44" s="68" t="s">
        <v>51</v>
      </c>
      <c r="H44" s="22">
        <f>264191562+481238738</f>
        <v>745430300</v>
      </c>
      <c r="I44" s="22">
        <f t="shared" si="0"/>
        <v>745430300</v>
      </c>
      <c r="J44" s="9" t="s">
        <v>28</v>
      </c>
      <c r="K44" s="9" t="s">
        <v>26</v>
      </c>
      <c r="L44" s="55" t="s">
        <v>65</v>
      </c>
    </row>
    <row r="45" spans="1:12" s="3" customFormat="1" ht="75" customHeight="1">
      <c r="A45" s="34"/>
      <c r="B45" s="54">
        <v>76111501</v>
      </c>
      <c r="C45" s="28" t="s">
        <v>75</v>
      </c>
      <c r="D45" s="9" t="s">
        <v>186</v>
      </c>
      <c r="E45" s="9" t="s">
        <v>187</v>
      </c>
      <c r="F45" s="9" t="s">
        <v>54</v>
      </c>
      <c r="G45" s="68" t="s">
        <v>51</v>
      </c>
      <c r="H45" s="22">
        <v>239396440</v>
      </c>
      <c r="I45" s="22">
        <f t="shared" si="0"/>
        <v>239396440</v>
      </c>
      <c r="J45" s="9" t="s">
        <v>190</v>
      </c>
      <c r="K45" s="9" t="s">
        <v>188</v>
      </c>
      <c r="L45" s="55" t="s">
        <v>65</v>
      </c>
    </row>
    <row r="46" spans="1:12" s="3" customFormat="1" ht="112.5" customHeight="1">
      <c r="A46" s="33"/>
      <c r="B46" s="70">
        <v>78102203</v>
      </c>
      <c r="C46" s="39" t="s">
        <v>183</v>
      </c>
      <c r="D46" s="9" t="s">
        <v>29</v>
      </c>
      <c r="E46" s="9" t="s">
        <v>62</v>
      </c>
      <c r="F46" s="9" t="s">
        <v>181</v>
      </c>
      <c r="G46" s="68" t="s">
        <v>51</v>
      </c>
      <c r="H46" s="22">
        <v>801041345</v>
      </c>
      <c r="I46" s="22">
        <f t="shared" si="0"/>
        <v>801041345</v>
      </c>
      <c r="J46" s="9" t="s">
        <v>28</v>
      </c>
      <c r="K46" s="9" t="s">
        <v>26</v>
      </c>
      <c r="L46" s="69" t="s">
        <v>76</v>
      </c>
    </row>
    <row r="47" spans="1:12" s="3" customFormat="1" ht="69" customHeight="1">
      <c r="A47" s="33"/>
      <c r="B47" s="70">
        <v>78102200</v>
      </c>
      <c r="C47" s="39" t="s">
        <v>202</v>
      </c>
      <c r="D47" s="9" t="s">
        <v>143</v>
      </c>
      <c r="E47" s="9" t="s">
        <v>200</v>
      </c>
      <c r="F47" s="9" t="s">
        <v>181</v>
      </c>
      <c r="G47" s="68" t="s">
        <v>51</v>
      </c>
      <c r="H47" s="22">
        <v>107554824</v>
      </c>
      <c r="I47" s="22">
        <f t="shared" si="0"/>
        <v>107554824</v>
      </c>
      <c r="J47" s="9" t="s">
        <v>28</v>
      </c>
      <c r="K47" s="9" t="s">
        <v>201</v>
      </c>
      <c r="L47" s="69" t="s">
        <v>76</v>
      </c>
    </row>
    <row r="48" spans="1:12" s="3" customFormat="1" ht="112.5" customHeight="1">
      <c r="A48" s="33"/>
      <c r="B48" s="70">
        <v>78102203</v>
      </c>
      <c r="C48" s="39" t="s">
        <v>56</v>
      </c>
      <c r="D48" s="9" t="s">
        <v>115</v>
      </c>
      <c r="E48" s="9" t="s">
        <v>184</v>
      </c>
      <c r="F48" s="9" t="s">
        <v>33</v>
      </c>
      <c r="G48" s="68" t="s">
        <v>51</v>
      </c>
      <c r="H48" s="22">
        <f>1684166645-107554824</f>
        <v>1576611821</v>
      </c>
      <c r="I48" s="22">
        <f t="shared" si="0"/>
        <v>1576611821</v>
      </c>
      <c r="J48" s="9" t="s">
        <v>190</v>
      </c>
      <c r="K48" s="9" t="s">
        <v>185</v>
      </c>
      <c r="L48" s="69" t="s">
        <v>76</v>
      </c>
    </row>
    <row r="49" spans="1:12" s="3" customFormat="1" ht="75" customHeight="1">
      <c r="A49" s="33"/>
      <c r="B49" s="56">
        <v>78101802</v>
      </c>
      <c r="C49" s="24" t="s">
        <v>171</v>
      </c>
      <c r="D49" s="71" t="s">
        <v>29</v>
      </c>
      <c r="E49" s="71" t="s">
        <v>36</v>
      </c>
      <c r="F49" s="71" t="s">
        <v>33</v>
      </c>
      <c r="G49" s="68" t="s">
        <v>51</v>
      </c>
      <c r="H49" s="17">
        <v>220069517</v>
      </c>
      <c r="I49" s="22">
        <f t="shared" si="0"/>
        <v>220069517</v>
      </c>
      <c r="J49" s="71" t="s">
        <v>28</v>
      </c>
      <c r="K49" s="71" t="s">
        <v>26</v>
      </c>
      <c r="L49" s="69" t="s">
        <v>76</v>
      </c>
    </row>
    <row r="50" spans="1:12" s="3" customFormat="1" ht="75" customHeight="1">
      <c r="A50" s="33" t="s">
        <v>212</v>
      </c>
      <c r="B50" s="56">
        <v>78101802</v>
      </c>
      <c r="C50" s="24" t="s">
        <v>211</v>
      </c>
      <c r="D50" s="71" t="s">
        <v>74</v>
      </c>
      <c r="E50" s="71" t="s">
        <v>78</v>
      </c>
      <c r="F50" s="71" t="s">
        <v>181</v>
      </c>
      <c r="G50" s="68" t="s">
        <v>51</v>
      </c>
      <c r="H50" s="17">
        <v>199744671</v>
      </c>
      <c r="I50" s="22">
        <f>+H50</f>
        <v>199744671</v>
      </c>
      <c r="J50" s="71" t="s">
        <v>28</v>
      </c>
      <c r="K50" s="71" t="s">
        <v>26</v>
      </c>
      <c r="L50" s="69" t="s">
        <v>76</v>
      </c>
    </row>
    <row r="51" spans="1:12" s="3" customFormat="1" ht="75" customHeight="1">
      <c r="A51" s="33"/>
      <c r="B51" s="56">
        <v>78101802</v>
      </c>
      <c r="C51" s="24" t="s">
        <v>57</v>
      </c>
      <c r="D51" s="71" t="s">
        <v>74</v>
      </c>
      <c r="E51" s="71" t="s">
        <v>37</v>
      </c>
      <c r="F51" s="71" t="s">
        <v>32</v>
      </c>
      <c r="G51" s="68" t="s">
        <v>51</v>
      </c>
      <c r="H51" s="17">
        <v>116251943</v>
      </c>
      <c r="I51" s="22">
        <f t="shared" si="0"/>
        <v>116251943</v>
      </c>
      <c r="J51" s="71" t="s">
        <v>190</v>
      </c>
      <c r="K51" s="9" t="s">
        <v>214</v>
      </c>
      <c r="L51" s="69" t="s">
        <v>76</v>
      </c>
    </row>
    <row r="52" spans="1:12" s="3" customFormat="1" ht="75" customHeight="1">
      <c r="A52" s="33"/>
      <c r="B52" s="70">
        <v>82121701</v>
      </c>
      <c r="C52" s="28" t="s">
        <v>172</v>
      </c>
      <c r="D52" s="71" t="s">
        <v>29</v>
      </c>
      <c r="E52" s="71" t="s">
        <v>77</v>
      </c>
      <c r="F52" s="71" t="s">
        <v>32</v>
      </c>
      <c r="G52" s="68" t="s">
        <v>51</v>
      </c>
      <c r="H52" s="16">
        <v>355524444</v>
      </c>
      <c r="I52" s="22">
        <f t="shared" si="0"/>
        <v>355524444</v>
      </c>
      <c r="J52" s="71" t="s">
        <v>28</v>
      </c>
      <c r="K52" s="71" t="s">
        <v>26</v>
      </c>
      <c r="L52" s="69" t="s">
        <v>58</v>
      </c>
    </row>
    <row r="53" spans="1:12" s="3" customFormat="1" ht="75" customHeight="1">
      <c r="A53" s="33"/>
      <c r="B53" s="70">
        <v>82121701</v>
      </c>
      <c r="C53" s="28" t="s">
        <v>59</v>
      </c>
      <c r="D53" s="71" t="s">
        <v>72</v>
      </c>
      <c r="E53" s="71" t="s">
        <v>78</v>
      </c>
      <c r="F53" s="71" t="s">
        <v>32</v>
      </c>
      <c r="G53" s="68" t="s">
        <v>51</v>
      </c>
      <c r="H53" s="16">
        <v>118508148</v>
      </c>
      <c r="I53" s="22">
        <f t="shared" si="0"/>
        <v>118508148</v>
      </c>
      <c r="J53" s="71" t="s">
        <v>28</v>
      </c>
      <c r="K53" s="71" t="s">
        <v>26</v>
      </c>
      <c r="L53" s="69" t="s">
        <v>58</v>
      </c>
    </row>
    <row r="54" spans="1:12" s="3" customFormat="1" ht="75" customHeight="1">
      <c r="A54" s="33"/>
      <c r="B54" s="70" t="s">
        <v>84</v>
      </c>
      <c r="C54" s="15" t="s">
        <v>83</v>
      </c>
      <c r="D54" s="9" t="s">
        <v>29</v>
      </c>
      <c r="E54" s="9" t="s">
        <v>62</v>
      </c>
      <c r="F54" s="9" t="s">
        <v>32</v>
      </c>
      <c r="G54" s="68" t="s">
        <v>51</v>
      </c>
      <c r="H54" s="22">
        <v>42987454</v>
      </c>
      <c r="I54" s="22">
        <f t="shared" si="0"/>
        <v>42987454</v>
      </c>
      <c r="J54" s="71" t="s">
        <v>28</v>
      </c>
      <c r="K54" s="71" t="s">
        <v>26</v>
      </c>
      <c r="L54" s="55" t="s">
        <v>141</v>
      </c>
    </row>
    <row r="55" spans="1:12" s="3" customFormat="1" ht="75" customHeight="1">
      <c r="A55" s="33"/>
      <c r="B55" s="70" t="s">
        <v>84</v>
      </c>
      <c r="C55" s="15" t="s">
        <v>83</v>
      </c>
      <c r="D55" s="9" t="s">
        <v>72</v>
      </c>
      <c r="E55" s="9" t="s">
        <v>36</v>
      </c>
      <c r="F55" s="9" t="s">
        <v>32</v>
      </c>
      <c r="G55" s="68" t="s">
        <v>51</v>
      </c>
      <c r="H55" s="22">
        <f>44000000+156000000-42987454-37483803-10072512</f>
        <v>109456231</v>
      </c>
      <c r="I55" s="22">
        <f t="shared" si="0"/>
        <v>109456231</v>
      </c>
      <c r="J55" s="71" t="s">
        <v>28</v>
      </c>
      <c r="K55" s="71" t="s">
        <v>26</v>
      </c>
      <c r="L55" s="55" t="s">
        <v>141</v>
      </c>
    </row>
    <row r="56" spans="1:12" s="3" customFormat="1" ht="115.5" customHeight="1">
      <c r="A56" s="33"/>
      <c r="B56" s="70">
        <v>44103103</v>
      </c>
      <c r="C56" s="68" t="s">
        <v>95</v>
      </c>
      <c r="D56" s="71" t="s">
        <v>34</v>
      </c>
      <c r="E56" s="71" t="s">
        <v>90</v>
      </c>
      <c r="F56" s="71" t="s">
        <v>42</v>
      </c>
      <c r="G56" s="68" t="s">
        <v>93</v>
      </c>
      <c r="H56" s="17">
        <v>300000000</v>
      </c>
      <c r="I56" s="22">
        <f t="shared" si="0"/>
        <v>300000000</v>
      </c>
      <c r="J56" s="71" t="s">
        <v>73</v>
      </c>
      <c r="K56" s="71" t="s">
        <v>26</v>
      </c>
      <c r="L56" s="69" t="s">
        <v>96</v>
      </c>
    </row>
    <row r="57" spans="1:12" s="3" customFormat="1" ht="115.5" customHeight="1">
      <c r="A57" s="33"/>
      <c r="B57" s="70">
        <v>82101504</v>
      </c>
      <c r="C57" s="28" t="s">
        <v>192</v>
      </c>
      <c r="D57" s="71" t="s">
        <v>35</v>
      </c>
      <c r="E57" s="71" t="s">
        <v>36</v>
      </c>
      <c r="F57" s="71" t="s">
        <v>30</v>
      </c>
      <c r="G57" s="68" t="s">
        <v>51</v>
      </c>
      <c r="H57" s="16">
        <v>40000000</v>
      </c>
      <c r="I57" s="22">
        <f t="shared" si="0"/>
        <v>40000000</v>
      </c>
      <c r="J57" s="71" t="s">
        <v>28</v>
      </c>
      <c r="K57" s="71" t="s">
        <v>26</v>
      </c>
      <c r="L57" s="69" t="s">
        <v>60</v>
      </c>
    </row>
    <row r="58" spans="1:12" s="3" customFormat="1" ht="81.75" customHeight="1">
      <c r="A58" s="33"/>
      <c r="B58" s="70">
        <v>82101504</v>
      </c>
      <c r="C58" s="28" t="s">
        <v>27</v>
      </c>
      <c r="D58" s="71" t="s">
        <v>72</v>
      </c>
      <c r="E58" s="71" t="s">
        <v>37</v>
      </c>
      <c r="F58" s="71" t="s">
        <v>30</v>
      </c>
      <c r="G58" s="68" t="s">
        <v>51</v>
      </c>
      <c r="H58" s="16">
        <v>41000000</v>
      </c>
      <c r="I58" s="22">
        <f t="shared" si="0"/>
        <v>41000000</v>
      </c>
      <c r="J58" s="71" t="s">
        <v>28</v>
      </c>
      <c r="K58" s="71" t="s">
        <v>26</v>
      </c>
      <c r="L58" s="69" t="s">
        <v>60</v>
      </c>
    </row>
    <row r="59" spans="1:12" s="3" customFormat="1" ht="65.25" customHeight="1">
      <c r="A59" s="33"/>
      <c r="B59" s="70">
        <v>82101504</v>
      </c>
      <c r="C59" s="28" t="s">
        <v>43</v>
      </c>
      <c r="D59" s="71" t="s">
        <v>72</v>
      </c>
      <c r="E59" s="71" t="s">
        <v>37</v>
      </c>
      <c r="F59" s="71" t="s">
        <v>31</v>
      </c>
      <c r="G59" s="68" t="s">
        <v>51</v>
      </c>
      <c r="H59" s="16">
        <v>17500000</v>
      </c>
      <c r="I59" s="22">
        <f t="shared" si="0"/>
        <v>17500000</v>
      </c>
      <c r="J59" s="71" t="s">
        <v>28</v>
      </c>
      <c r="K59" s="71" t="s">
        <v>26</v>
      </c>
      <c r="L59" s="69" t="s">
        <v>60</v>
      </c>
    </row>
    <row r="60" spans="1:12" s="3" customFormat="1" ht="65.25" customHeight="1">
      <c r="A60" s="33"/>
      <c r="B60" s="70">
        <v>72154066</v>
      </c>
      <c r="C60" s="28" t="s">
        <v>114</v>
      </c>
      <c r="D60" s="71" t="s">
        <v>115</v>
      </c>
      <c r="E60" s="71" t="s">
        <v>78</v>
      </c>
      <c r="F60" s="71" t="s">
        <v>31</v>
      </c>
      <c r="G60" s="68" t="s">
        <v>51</v>
      </c>
      <c r="H60" s="16">
        <v>15185490</v>
      </c>
      <c r="I60" s="22">
        <f t="shared" si="0"/>
        <v>15185490</v>
      </c>
      <c r="J60" s="71" t="s">
        <v>28</v>
      </c>
      <c r="K60" s="71" t="s">
        <v>26</v>
      </c>
      <c r="L60" s="69" t="s">
        <v>119</v>
      </c>
    </row>
    <row r="61" spans="1:12" s="3" customFormat="1" ht="65.25" customHeight="1">
      <c r="A61" s="33"/>
      <c r="B61" s="70">
        <v>82141504</v>
      </c>
      <c r="C61" s="28" t="s">
        <v>116</v>
      </c>
      <c r="D61" s="71" t="s">
        <v>34</v>
      </c>
      <c r="E61" s="71" t="s">
        <v>189</v>
      </c>
      <c r="F61" s="71" t="s">
        <v>31</v>
      </c>
      <c r="G61" s="68" t="s">
        <v>51</v>
      </c>
      <c r="H61" s="16">
        <v>44814510</v>
      </c>
      <c r="I61" s="22">
        <f t="shared" si="0"/>
        <v>44814510</v>
      </c>
      <c r="J61" s="71" t="s">
        <v>28</v>
      </c>
      <c r="K61" s="71" t="s">
        <v>26</v>
      </c>
      <c r="L61" s="69" t="s">
        <v>119</v>
      </c>
    </row>
    <row r="62" spans="1:12" s="3" customFormat="1" ht="71.25" customHeight="1">
      <c r="A62" s="33"/>
      <c r="B62" s="70">
        <v>86131504</v>
      </c>
      <c r="C62" s="28" t="s">
        <v>118</v>
      </c>
      <c r="D62" s="71" t="s">
        <v>35</v>
      </c>
      <c r="E62" s="71" t="s">
        <v>117</v>
      </c>
      <c r="F62" s="71" t="s">
        <v>30</v>
      </c>
      <c r="G62" s="68" t="s">
        <v>51</v>
      </c>
      <c r="H62" s="16">
        <v>30020220</v>
      </c>
      <c r="I62" s="22">
        <f t="shared" si="0"/>
        <v>30020220</v>
      </c>
      <c r="J62" s="71" t="s">
        <v>28</v>
      </c>
      <c r="K62" s="71" t="s">
        <v>26</v>
      </c>
      <c r="L62" s="69" t="s">
        <v>120</v>
      </c>
    </row>
    <row r="63" spans="1:12" s="3" customFormat="1" ht="72.75" customHeight="1">
      <c r="A63" s="33"/>
      <c r="B63" s="70">
        <v>83121701</v>
      </c>
      <c r="C63" s="24" t="s">
        <v>180</v>
      </c>
      <c r="D63" s="71" t="s">
        <v>34</v>
      </c>
      <c r="E63" s="71" t="s">
        <v>117</v>
      </c>
      <c r="F63" s="71" t="s">
        <v>30</v>
      </c>
      <c r="G63" s="68" t="s">
        <v>51</v>
      </c>
      <c r="H63" s="16">
        <f>281307778+40000000+46000000</f>
        <v>367307778</v>
      </c>
      <c r="I63" s="22">
        <f t="shared" si="0"/>
        <v>367307778</v>
      </c>
      <c r="J63" s="71" t="s">
        <v>28</v>
      </c>
      <c r="K63" s="71" t="s">
        <v>26</v>
      </c>
      <c r="L63" s="69" t="s">
        <v>120</v>
      </c>
    </row>
    <row r="64" spans="1:12" s="3" customFormat="1" ht="84.75" customHeight="1">
      <c r="A64" s="33"/>
      <c r="B64" s="70">
        <v>82141502</v>
      </c>
      <c r="C64" s="35" t="s">
        <v>152</v>
      </c>
      <c r="D64" s="71" t="s">
        <v>35</v>
      </c>
      <c r="E64" s="71" t="s">
        <v>151</v>
      </c>
      <c r="F64" s="71" t="s">
        <v>31</v>
      </c>
      <c r="G64" s="68" t="s">
        <v>51</v>
      </c>
      <c r="H64" s="16">
        <v>31172002</v>
      </c>
      <c r="I64" s="22">
        <f t="shared" si="0"/>
        <v>31172002</v>
      </c>
      <c r="J64" s="71" t="s">
        <v>28</v>
      </c>
      <c r="K64" s="71" t="s">
        <v>28</v>
      </c>
      <c r="L64" s="69" t="s">
        <v>120</v>
      </c>
    </row>
    <row r="65" spans="1:12" s="3" customFormat="1" ht="84.75" customHeight="1">
      <c r="A65" s="33"/>
      <c r="B65" s="70">
        <v>83121703</v>
      </c>
      <c r="C65" s="35" t="s">
        <v>136</v>
      </c>
      <c r="D65" s="71" t="s">
        <v>35</v>
      </c>
      <c r="E65" s="71" t="s">
        <v>117</v>
      </c>
      <c r="F65" s="71" t="s">
        <v>30</v>
      </c>
      <c r="G65" s="68" t="s">
        <v>51</v>
      </c>
      <c r="H65" s="16">
        <v>71500000</v>
      </c>
      <c r="I65" s="22">
        <f t="shared" si="0"/>
        <v>71500000</v>
      </c>
      <c r="J65" s="71" t="s">
        <v>28</v>
      </c>
      <c r="K65" s="71" t="s">
        <v>28</v>
      </c>
      <c r="L65" s="69" t="s">
        <v>120</v>
      </c>
    </row>
    <row r="66" spans="1:12" s="3" customFormat="1" ht="67.5" customHeight="1">
      <c r="A66" s="33"/>
      <c r="B66" s="70">
        <v>80131502</v>
      </c>
      <c r="C66" s="28" t="s">
        <v>81</v>
      </c>
      <c r="D66" s="71" t="s">
        <v>72</v>
      </c>
      <c r="E66" s="71" t="s">
        <v>77</v>
      </c>
      <c r="F66" s="71" t="s">
        <v>30</v>
      </c>
      <c r="G66" s="68" t="s">
        <v>51</v>
      </c>
      <c r="H66" s="17">
        <f>106090000+73727467-8326091-90000000+155714226+11872483+33637810+104048119-54276240-55190614-96500000+96035050</f>
        <v>276832210</v>
      </c>
      <c r="I66" s="22">
        <f t="shared" si="0"/>
        <v>276832210</v>
      </c>
      <c r="J66" s="71" t="s">
        <v>28</v>
      </c>
      <c r="K66" s="71" t="s">
        <v>26</v>
      </c>
      <c r="L66" s="55" t="s">
        <v>69</v>
      </c>
    </row>
    <row r="67" spans="1:12" s="3" customFormat="1" ht="129" customHeight="1">
      <c r="A67" s="33"/>
      <c r="B67" s="54">
        <v>80131502</v>
      </c>
      <c r="C67" s="85" t="s">
        <v>219</v>
      </c>
      <c r="D67" s="9" t="s">
        <v>29</v>
      </c>
      <c r="E67" s="9" t="s">
        <v>37</v>
      </c>
      <c r="F67" s="9" t="s">
        <v>181</v>
      </c>
      <c r="G67" s="68" t="s">
        <v>51</v>
      </c>
      <c r="H67" s="22">
        <f>386000000+173700000</f>
        <v>559700000</v>
      </c>
      <c r="I67" s="22">
        <f t="shared" si="0"/>
        <v>559700000</v>
      </c>
      <c r="J67" s="9" t="s">
        <v>28</v>
      </c>
      <c r="K67" s="9" t="s">
        <v>26</v>
      </c>
      <c r="L67" s="55" t="s">
        <v>66</v>
      </c>
    </row>
    <row r="68" spans="1:12" s="3" customFormat="1" ht="114" customHeight="1">
      <c r="A68" s="33"/>
      <c r="B68" s="54">
        <v>80131502</v>
      </c>
      <c r="C68" s="85" t="s">
        <v>218</v>
      </c>
      <c r="D68" s="9" t="s">
        <v>74</v>
      </c>
      <c r="E68" s="9" t="s">
        <v>151</v>
      </c>
      <c r="F68" s="9" t="s">
        <v>181</v>
      </c>
      <c r="G68" s="68" t="s">
        <v>51</v>
      </c>
      <c r="H68" s="22">
        <v>96500000</v>
      </c>
      <c r="I68" s="22">
        <f>+H68</f>
        <v>96500000</v>
      </c>
      <c r="J68" s="9" t="s">
        <v>28</v>
      </c>
      <c r="K68" s="9" t="s">
        <v>26</v>
      </c>
      <c r="L68" s="55" t="s">
        <v>66</v>
      </c>
    </row>
    <row r="69" spans="1:12" s="3" customFormat="1" ht="120">
      <c r="A69" s="33"/>
      <c r="B69" s="54">
        <v>80131502</v>
      </c>
      <c r="C69" s="15" t="s">
        <v>80</v>
      </c>
      <c r="D69" s="9" t="s">
        <v>34</v>
      </c>
      <c r="E69" s="9" t="s">
        <v>184</v>
      </c>
      <c r="F69" s="9" t="s">
        <v>181</v>
      </c>
      <c r="G69" s="72" t="s">
        <v>51</v>
      </c>
      <c r="H69" s="22">
        <f>772000000-173700000-96035050</f>
        <v>502264950</v>
      </c>
      <c r="I69" s="22">
        <f t="shared" si="0"/>
        <v>502264950</v>
      </c>
      <c r="J69" s="9" t="s">
        <v>190</v>
      </c>
      <c r="K69" s="9" t="s">
        <v>191</v>
      </c>
      <c r="L69" s="55" t="s">
        <v>66</v>
      </c>
    </row>
    <row r="70" spans="1:12" s="3" customFormat="1" ht="75" customHeight="1">
      <c r="A70" s="33"/>
      <c r="B70" s="54">
        <v>80131502</v>
      </c>
      <c r="C70" s="28" t="s">
        <v>173</v>
      </c>
      <c r="D70" s="9" t="s">
        <v>29</v>
      </c>
      <c r="E70" s="9" t="s">
        <v>78</v>
      </c>
      <c r="F70" s="9" t="s">
        <v>30</v>
      </c>
      <c r="G70" s="72" t="s">
        <v>51</v>
      </c>
      <c r="H70" s="22">
        <v>1127475556</v>
      </c>
      <c r="I70" s="22">
        <f t="shared" si="0"/>
        <v>1127475556</v>
      </c>
      <c r="J70" s="9" t="s">
        <v>28</v>
      </c>
      <c r="K70" s="9" t="s">
        <v>26</v>
      </c>
      <c r="L70" s="55" t="s">
        <v>65</v>
      </c>
    </row>
    <row r="71" spans="1:12" s="3" customFormat="1" ht="75" customHeight="1">
      <c r="A71" s="33"/>
      <c r="B71" s="70">
        <v>80131502</v>
      </c>
      <c r="C71" s="28" t="s">
        <v>79</v>
      </c>
      <c r="D71" s="71" t="s">
        <v>35</v>
      </c>
      <c r="E71" s="71" t="s">
        <v>77</v>
      </c>
      <c r="F71" s="71" t="s">
        <v>30</v>
      </c>
      <c r="G71" s="72" t="s">
        <v>51</v>
      </c>
      <c r="H71" s="17">
        <f>3173264164+106807715</f>
        <v>3280071879</v>
      </c>
      <c r="I71" s="22">
        <f t="shared" si="0"/>
        <v>3280071879</v>
      </c>
      <c r="J71" s="71" t="s">
        <v>28</v>
      </c>
      <c r="K71" s="71" t="s">
        <v>26</v>
      </c>
      <c r="L71" s="55" t="s">
        <v>65</v>
      </c>
    </row>
    <row r="72" spans="1:12" s="3" customFormat="1" ht="75" customHeight="1">
      <c r="A72" s="33"/>
      <c r="B72" s="70">
        <v>90121502</v>
      </c>
      <c r="C72" s="28" t="s">
        <v>85</v>
      </c>
      <c r="D72" s="71" t="s">
        <v>29</v>
      </c>
      <c r="E72" s="71" t="s">
        <v>86</v>
      </c>
      <c r="F72" s="71" t="s">
        <v>31</v>
      </c>
      <c r="G72" s="72" t="s">
        <v>51</v>
      </c>
      <c r="H72" s="17">
        <f>44236831+22000000</f>
        <v>66236831</v>
      </c>
      <c r="I72" s="22">
        <f t="shared" si="0"/>
        <v>66236831</v>
      </c>
      <c r="J72" s="71" t="s">
        <v>28</v>
      </c>
      <c r="K72" s="71" t="s">
        <v>26</v>
      </c>
      <c r="L72" s="55" t="s">
        <v>82</v>
      </c>
    </row>
    <row r="73" spans="1:12" s="3" customFormat="1" ht="75" customHeight="1">
      <c r="A73" s="33"/>
      <c r="B73" s="70">
        <v>90121502</v>
      </c>
      <c r="C73" s="28" t="s">
        <v>85</v>
      </c>
      <c r="D73" s="71" t="s">
        <v>29</v>
      </c>
      <c r="E73" s="71" t="s">
        <v>121</v>
      </c>
      <c r="F73" s="71" t="s">
        <v>33</v>
      </c>
      <c r="G73" s="72" t="s">
        <v>51</v>
      </c>
      <c r="H73" s="17">
        <v>739654098</v>
      </c>
      <c r="I73" s="22">
        <f t="shared" si="0"/>
        <v>739654098</v>
      </c>
      <c r="J73" s="71" t="s">
        <v>28</v>
      </c>
      <c r="K73" s="71" t="s">
        <v>26</v>
      </c>
      <c r="L73" s="55" t="s">
        <v>82</v>
      </c>
    </row>
    <row r="74" spans="1:12" s="3" customFormat="1" ht="150">
      <c r="A74" s="33"/>
      <c r="B74" s="54">
        <v>92101902</v>
      </c>
      <c r="C74" s="35" t="s">
        <v>124</v>
      </c>
      <c r="D74" s="9" t="s">
        <v>34</v>
      </c>
      <c r="E74" s="9" t="s">
        <v>129</v>
      </c>
      <c r="F74" s="71" t="s">
        <v>31</v>
      </c>
      <c r="G74" s="72" t="s">
        <v>51</v>
      </c>
      <c r="H74" s="22">
        <v>27343747</v>
      </c>
      <c r="I74" s="22">
        <f t="shared" si="0"/>
        <v>27343747</v>
      </c>
      <c r="J74" s="9" t="s">
        <v>28</v>
      </c>
      <c r="K74" s="9" t="s">
        <v>26</v>
      </c>
      <c r="L74" s="55" t="s">
        <v>82</v>
      </c>
    </row>
    <row r="75" spans="1:12" s="3" customFormat="1" ht="75" customHeight="1">
      <c r="A75" s="33"/>
      <c r="B75" s="54">
        <v>93141506</v>
      </c>
      <c r="C75" s="35" t="s">
        <v>125</v>
      </c>
      <c r="D75" s="9" t="s">
        <v>34</v>
      </c>
      <c r="E75" s="9" t="s">
        <v>129</v>
      </c>
      <c r="F75" s="9" t="s">
        <v>30</v>
      </c>
      <c r="G75" s="72" t="s">
        <v>51</v>
      </c>
      <c r="H75" s="22">
        <v>495205649</v>
      </c>
      <c r="I75" s="22">
        <f t="shared" si="0"/>
        <v>495205649</v>
      </c>
      <c r="J75" s="9" t="s">
        <v>28</v>
      </c>
      <c r="K75" s="9" t="s">
        <v>26</v>
      </c>
      <c r="L75" s="55" t="s">
        <v>82</v>
      </c>
    </row>
    <row r="76" spans="1:12" s="3" customFormat="1" ht="75" customHeight="1">
      <c r="A76" s="33"/>
      <c r="B76" s="54">
        <v>93141506</v>
      </c>
      <c r="C76" s="35" t="s">
        <v>126</v>
      </c>
      <c r="D76" s="9" t="s">
        <v>72</v>
      </c>
      <c r="E76" s="9" t="s">
        <v>158</v>
      </c>
      <c r="F76" s="9" t="s">
        <v>30</v>
      </c>
      <c r="G76" s="72" t="s">
        <v>51</v>
      </c>
      <c r="H76" s="22">
        <v>534860000</v>
      </c>
      <c r="I76" s="22">
        <f t="shared" si="0"/>
        <v>534860000</v>
      </c>
      <c r="J76" s="9" t="s">
        <v>28</v>
      </c>
      <c r="K76" s="9" t="s">
        <v>26</v>
      </c>
      <c r="L76" s="55" t="s">
        <v>82</v>
      </c>
    </row>
    <row r="77" spans="1:12" s="3" customFormat="1" ht="117" customHeight="1">
      <c r="A77" s="33"/>
      <c r="B77" s="54">
        <v>42132203</v>
      </c>
      <c r="C77" s="35" t="s">
        <v>159</v>
      </c>
      <c r="D77" s="9" t="s">
        <v>186</v>
      </c>
      <c r="E77" s="9" t="s">
        <v>130</v>
      </c>
      <c r="F77" s="9" t="s">
        <v>32</v>
      </c>
      <c r="G77" s="72" t="s">
        <v>51</v>
      </c>
      <c r="H77" s="22">
        <v>51312242</v>
      </c>
      <c r="I77" s="22">
        <f t="shared" si="0"/>
        <v>51312242</v>
      </c>
      <c r="J77" s="9" t="s">
        <v>28</v>
      </c>
      <c r="K77" s="9" t="s">
        <v>26</v>
      </c>
      <c r="L77" s="55" t="s">
        <v>82</v>
      </c>
    </row>
    <row r="78" spans="1:12" s="3" customFormat="1" ht="150">
      <c r="A78" s="33"/>
      <c r="B78" s="54" t="s">
        <v>123</v>
      </c>
      <c r="C78" s="35" t="s">
        <v>127</v>
      </c>
      <c r="D78" s="9" t="s">
        <v>186</v>
      </c>
      <c r="E78" s="9" t="s">
        <v>131</v>
      </c>
      <c r="F78" s="9" t="s">
        <v>31</v>
      </c>
      <c r="G78" s="72" t="s">
        <v>51</v>
      </c>
      <c r="H78" s="22">
        <v>40000000</v>
      </c>
      <c r="I78" s="22">
        <f t="shared" si="0"/>
        <v>40000000</v>
      </c>
      <c r="J78" s="9" t="s">
        <v>28</v>
      </c>
      <c r="K78" s="9" t="s">
        <v>26</v>
      </c>
      <c r="L78" s="55" t="s">
        <v>82</v>
      </c>
    </row>
    <row r="79" spans="1:12" s="3" customFormat="1" ht="75" customHeight="1">
      <c r="A79" s="33"/>
      <c r="B79" s="54">
        <v>86101705</v>
      </c>
      <c r="C79" s="35" t="s">
        <v>128</v>
      </c>
      <c r="D79" s="9" t="s">
        <v>186</v>
      </c>
      <c r="E79" s="9" t="s">
        <v>132</v>
      </c>
      <c r="F79" s="9" t="s">
        <v>30</v>
      </c>
      <c r="G79" s="72" t="s">
        <v>51</v>
      </c>
      <c r="H79" s="22">
        <v>80000000</v>
      </c>
      <c r="I79" s="22">
        <f t="shared" si="0"/>
        <v>80000000</v>
      </c>
      <c r="J79" s="9" t="s">
        <v>28</v>
      </c>
      <c r="K79" s="9" t="s">
        <v>26</v>
      </c>
      <c r="L79" s="55" t="s">
        <v>82</v>
      </c>
    </row>
    <row r="80" spans="1:12" s="3" customFormat="1" ht="75" customHeight="1">
      <c r="A80" s="33"/>
      <c r="B80" s="54">
        <v>53102710</v>
      </c>
      <c r="C80" s="35" t="s">
        <v>134</v>
      </c>
      <c r="D80" s="9" t="s">
        <v>143</v>
      </c>
      <c r="E80" s="9" t="s">
        <v>133</v>
      </c>
      <c r="F80" s="9" t="s">
        <v>31</v>
      </c>
      <c r="G80" s="72" t="s">
        <v>51</v>
      </c>
      <c r="H80" s="22">
        <v>70000000</v>
      </c>
      <c r="I80" s="22">
        <f t="shared" si="0"/>
        <v>70000000</v>
      </c>
      <c r="J80" s="9" t="s">
        <v>28</v>
      </c>
      <c r="K80" s="9" t="s">
        <v>26</v>
      </c>
      <c r="L80" s="55" t="s">
        <v>82</v>
      </c>
    </row>
    <row r="81" spans="1:12" s="3" customFormat="1" ht="75" customHeight="1">
      <c r="A81" s="33"/>
      <c r="B81" s="54">
        <v>80101511</v>
      </c>
      <c r="C81" s="35" t="s">
        <v>182</v>
      </c>
      <c r="D81" s="9" t="s">
        <v>186</v>
      </c>
      <c r="E81" s="9" t="s">
        <v>132</v>
      </c>
      <c r="F81" s="9" t="s">
        <v>31</v>
      </c>
      <c r="G81" s="72" t="s">
        <v>51</v>
      </c>
      <c r="H81" s="22">
        <v>10000000</v>
      </c>
      <c r="I81" s="22">
        <f t="shared" si="0"/>
        <v>10000000</v>
      </c>
      <c r="J81" s="9" t="s">
        <v>28</v>
      </c>
      <c r="K81" s="9" t="s">
        <v>26</v>
      </c>
      <c r="L81" s="55" t="s">
        <v>82</v>
      </c>
    </row>
    <row r="82" spans="1:12" s="3" customFormat="1" ht="75" customHeight="1">
      <c r="A82" s="33"/>
      <c r="B82" s="54">
        <v>80101511</v>
      </c>
      <c r="C82" s="35" t="s">
        <v>160</v>
      </c>
      <c r="D82" s="9" t="s">
        <v>186</v>
      </c>
      <c r="E82" s="9" t="s">
        <v>132</v>
      </c>
      <c r="F82" s="9" t="s">
        <v>31</v>
      </c>
      <c r="G82" s="72" t="s">
        <v>51</v>
      </c>
      <c r="H82" s="22">
        <v>10000000</v>
      </c>
      <c r="I82" s="22">
        <f t="shared" si="0"/>
        <v>10000000</v>
      </c>
      <c r="J82" s="9" t="s">
        <v>28</v>
      </c>
      <c r="K82" s="9" t="s">
        <v>26</v>
      </c>
      <c r="L82" s="55" t="s">
        <v>82</v>
      </c>
    </row>
    <row r="83" spans="1:12" s="3" customFormat="1" ht="186.75" customHeight="1">
      <c r="A83" s="33"/>
      <c r="B83" s="54">
        <v>92121801</v>
      </c>
      <c r="C83" s="15" t="s">
        <v>174</v>
      </c>
      <c r="D83" s="9" t="s">
        <v>29</v>
      </c>
      <c r="E83" s="9" t="s">
        <v>88</v>
      </c>
      <c r="F83" s="9" t="s">
        <v>30</v>
      </c>
      <c r="G83" s="72" t="s">
        <v>51</v>
      </c>
      <c r="H83" s="22">
        <v>237500000</v>
      </c>
      <c r="I83" s="22">
        <f t="shared" si="0"/>
        <v>237500000</v>
      </c>
      <c r="J83" s="71" t="s">
        <v>28</v>
      </c>
      <c r="K83" s="71" t="s">
        <v>26</v>
      </c>
      <c r="L83" s="55" t="s">
        <v>87</v>
      </c>
    </row>
    <row r="84" spans="1:12" s="3" customFormat="1" ht="93" customHeight="1">
      <c r="A84" s="29"/>
      <c r="B84" s="70">
        <v>81112205</v>
      </c>
      <c r="C84" s="24" t="s">
        <v>89</v>
      </c>
      <c r="D84" s="25" t="s">
        <v>29</v>
      </c>
      <c r="E84" s="71" t="s">
        <v>90</v>
      </c>
      <c r="F84" s="71" t="s">
        <v>30</v>
      </c>
      <c r="G84" s="72" t="s">
        <v>51</v>
      </c>
      <c r="H84" s="16">
        <v>31200000000</v>
      </c>
      <c r="I84" s="22">
        <f t="shared" si="0"/>
        <v>31200000000</v>
      </c>
      <c r="J84" s="71" t="s">
        <v>28</v>
      </c>
      <c r="K84" s="71" t="s">
        <v>26</v>
      </c>
      <c r="L84" s="55" t="s">
        <v>91</v>
      </c>
    </row>
    <row r="85" spans="1:12" ht="45">
      <c r="A85" s="36"/>
      <c r="B85" s="57">
        <v>73152108</v>
      </c>
      <c r="C85" s="38" t="s">
        <v>175</v>
      </c>
      <c r="D85" s="37" t="s">
        <v>143</v>
      </c>
      <c r="E85" s="71" t="s">
        <v>36</v>
      </c>
      <c r="F85" s="71" t="s">
        <v>32</v>
      </c>
      <c r="G85" s="72" t="s">
        <v>51</v>
      </c>
      <c r="H85" s="17">
        <v>104998200</v>
      </c>
      <c r="I85" s="22">
        <f t="shared" si="0"/>
        <v>104998200</v>
      </c>
      <c r="J85" s="25" t="s">
        <v>28</v>
      </c>
      <c r="K85" s="71" t="s">
        <v>26</v>
      </c>
      <c r="L85" s="69" t="s">
        <v>142</v>
      </c>
    </row>
    <row r="86" spans="1:12" ht="45">
      <c r="A86" s="36"/>
      <c r="B86" s="57">
        <v>81112307</v>
      </c>
      <c r="C86" s="38" t="s">
        <v>176</v>
      </c>
      <c r="D86" s="37" t="s">
        <v>143</v>
      </c>
      <c r="E86" s="71" t="s">
        <v>36</v>
      </c>
      <c r="F86" s="71" t="s">
        <v>32</v>
      </c>
      <c r="G86" s="72" t="s">
        <v>51</v>
      </c>
      <c r="H86" s="17">
        <f>63502911.6-24987697</f>
        <v>38515214.6</v>
      </c>
      <c r="I86" s="22">
        <f t="shared" si="0"/>
        <v>38515214.6</v>
      </c>
      <c r="J86" s="25" t="s">
        <v>28</v>
      </c>
      <c r="K86" s="71" t="s">
        <v>26</v>
      </c>
      <c r="L86" s="69" t="s">
        <v>142</v>
      </c>
    </row>
    <row r="87" spans="1:12" ht="45">
      <c r="A87" s="36"/>
      <c r="B87" s="57">
        <v>81112307</v>
      </c>
      <c r="C87" s="38" t="s">
        <v>177</v>
      </c>
      <c r="D87" s="37" t="s">
        <v>143</v>
      </c>
      <c r="E87" s="71" t="s">
        <v>36</v>
      </c>
      <c r="F87" s="71" t="s">
        <v>32</v>
      </c>
      <c r="G87" s="72" t="s">
        <v>51</v>
      </c>
      <c r="H87" s="17">
        <f>264029384+24987697</f>
        <v>289017081</v>
      </c>
      <c r="I87" s="22">
        <f t="shared" si="0"/>
        <v>289017081</v>
      </c>
      <c r="J87" s="25" t="s">
        <v>28</v>
      </c>
      <c r="K87" s="71" t="s">
        <v>26</v>
      </c>
      <c r="L87" s="69" t="s">
        <v>142</v>
      </c>
    </row>
    <row r="88" spans="1:12" ht="45">
      <c r="A88" s="36"/>
      <c r="B88" s="57">
        <v>81112220</v>
      </c>
      <c r="C88" s="38" t="s">
        <v>178</v>
      </c>
      <c r="D88" s="37" t="s">
        <v>143</v>
      </c>
      <c r="E88" s="71" t="s">
        <v>36</v>
      </c>
      <c r="F88" s="71" t="s">
        <v>32</v>
      </c>
      <c r="G88" s="72" t="s">
        <v>51</v>
      </c>
      <c r="H88" s="17">
        <v>167997120</v>
      </c>
      <c r="I88" s="22">
        <f t="shared" si="0"/>
        <v>167997120</v>
      </c>
      <c r="J88" s="25" t="s">
        <v>28</v>
      </c>
      <c r="K88" s="71" t="s">
        <v>26</v>
      </c>
      <c r="L88" s="69" t="s">
        <v>142</v>
      </c>
    </row>
    <row r="89" spans="1:12" ht="45">
      <c r="A89" s="36"/>
      <c r="B89" s="57">
        <v>81101707</v>
      </c>
      <c r="C89" s="38" t="s">
        <v>179</v>
      </c>
      <c r="D89" s="37" t="s">
        <v>143</v>
      </c>
      <c r="E89" s="71" t="s">
        <v>36</v>
      </c>
      <c r="F89" s="71" t="s">
        <v>32</v>
      </c>
      <c r="G89" s="72" t="s">
        <v>51</v>
      </c>
      <c r="H89" s="17">
        <v>125997840</v>
      </c>
      <c r="I89" s="22">
        <f t="shared" si="0"/>
        <v>125997840</v>
      </c>
      <c r="J89" s="25" t="s">
        <v>28</v>
      </c>
      <c r="K89" s="71" t="s">
        <v>26</v>
      </c>
      <c r="L89" s="69" t="s">
        <v>142</v>
      </c>
    </row>
    <row r="90" spans="1:12" ht="75">
      <c r="A90" s="36"/>
      <c r="B90" s="74">
        <v>72101506</v>
      </c>
      <c r="C90" s="35" t="s">
        <v>148</v>
      </c>
      <c r="D90" s="73" t="s">
        <v>143</v>
      </c>
      <c r="E90" s="71" t="s">
        <v>78</v>
      </c>
      <c r="F90" s="71" t="s">
        <v>32</v>
      </c>
      <c r="G90" s="72" t="s">
        <v>51</v>
      </c>
      <c r="H90" s="17">
        <v>36362190</v>
      </c>
      <c r="I90" s="22">
        <f t="shared" si="0"/>
        <v>36362190</v>
      </c>
      <c r="J90" s="71" t="s">
        <v>28</v>
      </c>
      <c r="K90" s="71" t="s">
        <v>147</v>
      </c>
      <c r="L90" s="69" t="s">
        <v>104</v>
      </c>
    </row>
    <row r="91" spans="1:12" ht="75">
      <c r="A91" s="36"/>
      <c r="B91" s="74">
        <v>72101509</v>
      </c>
      <c r="C91" s="35" t="s">
        <v>149</v>
      </c>
      <c r="D91" s="73" t="s">
        <v>74</v>
      </c>
      <c r="E91" s="71" t="s">
        <v>100</v>
      </c>
      <c r="F91" s="71" t="s">
        <v>31</v>
      </c>
      <c r="G91" s="72" t="s">
        <v>51</v>
      </c>
      <c r="H91" s="17">
        <f>10000000-4000000</f>
        <v>6000000</v>
      </c>
      <c r="I91" s="22">
        <f t="shared" si="0"/>
        <v>6000000</v>
      </c>
      <c r="J91" s="71" t="s">
        <v>28</v>
      </c>
      <c r="K91" s="71" t="s">
        <v>147</v>
      </c>
      <c r="L91" s="69" t="s">
        <v>104</v>
      </c>
    </row>
    <row r="92" spans="1:12" ht="75">
      <c r="A92" s="36"/>
      <c r="B92" s="74">
        <v>72151003</v>
      </c>
      <c r="C92" s="35" t="s">
        <v>150</v>
      </c>
      <c r="D92" s="73" t="s">
        <v>34</v>
      </c>
      <c r="E92" s="71" t="s">
        <v>62</v>
      </c>
      <c r="F92" s="71" t="s">
        <v>31</v>
      </c>
      <c r="G92" s="72" t="s">
        <v>51</v>
      </c>
      <c r="H92" s="17">
        <v>10000000</v>
      </c>
      <c r="I92" s="22">
        <f aca="true" t="shared" si="1" ref="I92:I100">+H92</f>
        <v>10000000</v>
      </c>
      <c r="J92" s="71" t="s">
        <v>28</v>
      </c>
      <c r="K92" s="71" t="s">
        <v>147</v>
      </c>
      <c r="L92" s="69" t="s">
        <v>104</v>
      </c>
    </row>
    <row r="93" spans="1:12" s="3" customFormat="1" ht="114" customHeight="1">
      <c r="A93" s="27"/>
      <c r="B93" s="54" t="s">
        <v>153</v>
      </c>
      <c r="C93" s="35" t="s">
        <v>156</v>
      </c>
      <c r="D93" s="73" t="s">
        <v>115</v>
      </c>
      <c r="E93" s="71" t="s">
        <v>154</v>
      </c>
      <c r="F93" s="71" t="s">
        <v>30</v>
      </c>
      <c r="G93" s="72" t="s">
        <v>51</v>
      </c>
      <c r="H93" s="17">
        <v>998879343</v>
      </c>
      <c r="I93" s="22">
        <f t="shared" si="1"/>
        <v>998879343</v>
      </c>
      <c r="J93" s="71" t="s">
        <v>28</v>
      </c>
      <c r="K93" s="71" t="s">
        <v>147</v>
      </c>
      <c r="L93" s="69" t="s">
        <v>155</v>
      </c>
    </row>
    <row r="94" spans="1:12" s="3" customFormat="1" ht="75">
      <c r="A94" s="27"/>
      <c r="B94" s="54">
        <v>72101507</v>
      </c>
      <c r="C94" s="35" t="s">
        <v>161</v>
      </c>
      <c r="D94" s="73" t="s">
        <v>34</v>
      </c>
      <c r="E94" s="71" t="s">
        <v>162</v>
      </c>
      <c r="F94" s="71" t="s">
        <v>31</v>
      </c>
      <c r="G94" s="72" t="s">
        <v>51</v>
      </c>
      <c r="H94" s="17">
        <v>18127517</v>
      </c>
      <c r="I94" s="22">
        <f t="shared" si="1"/>
        <v>18127517</v>
      </c>
      <c r="J94" s="71" t="s">
        <v>28</v>
      </c>
      <c r="K94" s="71" t="s">
        <v>147</v>
      </c>
      <c r="L94" s="69" t="s">
        <v>104</v>
      </c>
    </row>
    <row r="95" spans="1:12" s="3" customFormat="1" ht="58.5" customHeight="1">
      <c r="A95" s="27"/>
      <c r="B95" s="54">
        <v>84131603</v>
      </c>
      <c r="C95" s="35" t="s">
        <v>163</v>
      </c>
      <c r="D95" s="73" t="s">
        <v>34</v>
      </c>
      <c r="E95" s="71" t="s">
        <v>164</v>
      </c>
      <c r="F95" s="9" t="s">
        <v>54</v>
      </c>
      <c r="G95" s="72" t="s">
        <v>51</v>
      </c>
      <c r="H95" s="17">
        <v>37483803</v>
      </c>
      <c r="I95" s="22">
        <f t="shared" si="1"/>
        <v>37483803</v>
      </c>
      <c r="J95" s="71" t="s">
        <v>28</v>
      </c>
      <c r="K95" s="71" t="s">
        <v>26</v>
      </c>
      <c r="L95" s="69" t="s">
        <v>166</v>
      </c>
    </row>
    <row r="96" spans="1:12" s="3" customFormat="1" ht="135">
      <c r="A96" s="27"/>
      <c r="B96" s="54">
        <v>80111604</v>
      </c>
      <c r="C96" s="35" t="s">
        <v>169</v>
      </c>
      <c r="D96" s="73" t="s">
        <v>34</v>
      </c>
      <c r="E96" s="71" t="s">
        <v>167</v>
      </c>
      <c r="F96" s="71" t="s">
        <v>30</v>
      </c>
      <c r="G96" s="72" t="s">
        <v>51</v>
      </c>
      <c r="H96" s="17">
        <v>382800000</v>
      </c>
      <c r="I96" s="22">
        <f t="shared" si="1"/>
        <v>382800000</v>
      </c>
      <c r="J96" s="71" t="s">
        <v>28</v>
      </c>
      <c r="K96" s="71" t="s">
        <v>26</v>
      </c>
      <c r="L96" s="69" t="s">
        <v>165</v>
      </c>
    </row>
    <row r="97" spans="1:12" s="3" customFormat="1" ht="150">
      <c r="A97" s="27"/>
      <c r="B97" s="54">
        <v>80131502</v>
      </c>
      <c r="C97" s="35" t="s">
        <v>168</v>
      </c>
      <c r="D97" s="73" t="s">
        <v>34</v>
      </c>
      <c r="E97" s="71" t="s">
        <v>151</v>
      </c>
      <c r="F97" s="71" t="s">
        <v>30</v>
      </c>
      <c r="G97" s="72" t="s">
        <v>51</v>
      </c>
      <c r="H97" s="17">
        <v>162400000</v>
      </c>
      <c r="I97" s="22">
        <f t="shared" si="1"/>
        <v>162400000</v>
      </c>
      <c r="J97" s="71" t="s">
        <v>28</v>
      </c>
      <c r="K97" s="71" t="s">
        <v>26</v>
      </c>
      <c r="L97" s="69" t="s">
        <v>165</v>
      </c>
    </row>
    <row r="98" spans="1:12" s="3" customFormat="1" ht="90">
      <c r="A98" s="27"/>
      <c r="B98" s="54">
        <v>81102702</v>
      </c>
      <c r="C98" s="35" t="s">
        <v>193</v>
      </c>
      <c r="D98" s="73" t="s">
        <v>143</v>
      </c>
      <c r="E98" s="71" t="s">
        <v>36</v>
      </c>
      <c r="F98" s="71" t="s">
        <v>30</v>
      </c>
      <c r="G98" s="72" t="s">
        <v>51</v>
      </c>
      <c r="H98" s="17">
        <v>60352000</v>
      </c>
      <c r="I98" s="22">
        <f t="shared" si="1"/>
        <v>60352000</v>
      </c>
      <c r="J98" s="71" t="s">
        <v>28</v>
      </c>
      <c r="K98" s="71" t="s">
        <v>26</v>
      </c>
      <c r="L98" s="69" t="s">
        <v>194</v>
      </c>
    </row>
    <row r="99" spans="1:12" s="3" customFormat="1" ht="60">
      <c r="A99" s="27"/>
      <c r="B99" s="70">
        <v>82101504</v>
      </c>
      <c r="C99" s="24" t="s">
        <v>195</v>
      </c>
      <c r="D99" s="71" t="s">
        <v>143</v>
      </c>
      <c r="E99" s="71" t="s">
        <v>196</v>
      </c>
      <c r="F99" s="71" t="s">
        <v>30</v>
      </c>
      <c r="G99" s="68" t="s">
        <v>51</v>
      </c>
      <c r="H99" s="16">
        <v>10072512</v>
      </c>
      <c r="I99" s="22">
        <f t="shared" si="1"/>
        <v>10072512</v>
      </c>
      <c r="J99" s="71" t="s">
        <v>28</v>
      </c>
      <c r="K99" s="71" t="s">
        <v>26</v>
      </c>
      <c r="L99" s="69" t="s">
        <v>120</v>
      </c>
    </row>
    <row r="100" spans="1:12" s="3" customFormat="1" ht="60">
      <c r="A100" s="27"/>
      <c r="B100" s="70">
        <v>84131603</v>
      </c>
      <c r="C100" s="24" t="s">
        <v>197</v>
      </c>
      <c r="D100" s="71" t="s">
        <v>143</v>
      </c>
      <c r="E100" s="71" t="s">
        <v>198</v>
      </c>
      <c r="F100" s="71" t="s">
        <v>199</v>
      </c>
      <c r="G100" s="68" t="s">
        <v>51</v>
      </c>
      <c r="H100" s="16">
        <v>18522862</v>
      </c>
      <c r="I100" s="22">
        <f t="shared" si="1"/>
        <v>18522862</v>
      </c>
      <c r="J100" s="71" t="s">
        <v>28</v>
      </c>
      <c r="K100" s="71" t="s">
        <v>26</v>
      </c>
      <c r="L100" s="69" t="s">
        <v>166</v>
      </c>
    </row>
    <row r="101" spans="1:12" s="3" customFormat="1" ht="60">
      <c r="A101" s="27"/>
      <c r="B101" s="70">
        <v>92121801</v>
      </c>
      <c r="C101" s="24" t="s">
        <v>206</v>
      </c>
      <c r="D101" s="71" t="s">
        <v>74</v>
      </c>
      <c r="E101" s="71" t="s">
        <v>207</v>
      </c>
      <c r="F101" s="71" t="s">
        <v>199</v>
      </c>
      <c r="G101" s="68" t="s">
        <v>51</v>
      </c>
      <c r="H101" s="16">
        <v>54276240</v>
      </c>
      <c r="I101" s="22">
        <v>54276240</v>
      </c>
      <c r="J101" s="71" t="s">
        <v>28</v>
      </c>
      <c r="K101" s="71" t="s">
        <v>26</v>
      </c>
      <c r="L101" s="69" t="s">
        <v>166</v>
      </c>
    </row>
    <row r="102" spans="1:12" s="3" customFormat="1" ht="60">
      <c r="A102" s="27"/>
      <c r="B102" s="70" t="s">
        <v>84</v>
      </c>
      <c r="C102" s="15" t="s">
        <v>208</v>
      </c>
      <c r="D102" s="9" t="s">
        <v>74</v>
      </c>
      <c r="E102" s="9" t="s">
        <v>209</v>
      </c>
      <c r="F102" s="9" t="s">
        <v>31</v>
      </c>
      <c r="G102" s="68" t="s">
        <v>51</v>
      </c>
      <c r="H102" s="22">
        <v>33514350</v>
      </c>
      <c r="I102" s="22">
        <f>+H102</f>
        <v>33514350</v>
      </c>
      <c r="J102" s="71" t="s">
        <v>28</v>
      </c>
      <c r="K102" s="71" t="s">
        <v>26</v>
      </c>
      <c r="L102" s="55" t="s">
        <v>210</v>
      </c>
    </row>
    <row r="103" spans="1:12" s="3" customFormat="1" ht="105">
      <c r="A103" s="27"/>
      <c r="B103" s="70">
        <v>82101801</v>
      </c>
      <c r="C103" s="15" t="s">
        <v>217</v>
      </c>
      <c r="D103" s="9" t="s">
        <v>74</v>
      </c>
      <c r="E103" s="9" t="s">
        <v>151</v>
      </c>
      <c r="F103" s="9" t="s">
        <v>216</v>
      </c>
      <c r="G103" s="68" t="s">
        <v>51</v>
      </c>
      <c r="H103" s="22">
        <v>19956696</v>
      </c>
      <c r="I103" s="22">
        <v>19956696</v>
      </c>
      <c r="J103" s="71" t="s">
        <v>28</v>
      </c>
      <c r="K103" s="71" t="s">
        <v>26</v>
      </c>
      <c r="L103" s="69" t="s">
        <v>120</v>
      </c>
    </row>
    <row r="104" spans="1:12" s="3" customFormat="1" ht="75.75" thickBot="1">
      <c r="A104" s="27"/>
      <c r="B104" s="76">
        <v>72153608</v>
      </c>
      <c r="C104" s="82" t="s">
        <v>220</v>
      </c>
      <c r="D104" s="83" t="s">
        <v>72</v>
      </c>
      <c r="E104" s="83" t="s">
        <v>151</v>
      </c>
      <c r="F104" s="83" t="s">
        <v>31</v>
      </c>
      <c r="G104" s="78" t="s">
        <v>51</v>
      </c>
      <c r="H104" s="79">
        <v>4000000</v>
      </c>
      <c r="I104" s="79">
        <v>4000000</v>
      </c>
      <c r="J104" s="77" t="s">
        <v>28</v>
      </c>
      <c r="K104" s="77" t="s">
        <v>147</v>
      </c>
      <c r="L104" s="84" t="s">
        <v>104</v>
      </c>
    </row>
    <row r="105" spans="1:12" s="3" customFormat="1" ht="15">
      <c r="A105" s="27"/>
      <c r="B105" s="40"/>
      <c r="C105" s="80"/>
      <c r="D105" s="81"/>
      <c r="E105" s="81"/>
      <c r="F105" s="81"/>
      <c r="G105" s="36"/>
      <c r="H105" s="75"/>
      <c r="I105" s="75"/>
      <c r="J105" s="40"/>
      <c r="K105" s="40"/>
      <c r="L105" s="81"/>
    </row>
    <row r="106" spans="2:12" ht="30">
      <c r="B106" s="7" t="s">
        <v>49</v>
      </c>
      <c r="C106"/>
      <c r="D106" s="23"/>
      <c r="F106" s="5"/>
      <c r="G106" s="8"/>
      <c r="H106" s="18"/>
      <c r="I106" s="18"/>
      <c r="J106" s="14"/>
      <c r="K106" s="14"/>
      <c r="L106" s="14"/>
    </row>
    <row r="107" spans="2:8" ht="15">
      <c r="B107" s="7"/>
      <c r="C107"/>
      <c r="D107" s="23"/>
      <c r="F107" s="5"/>
      <c r="G107" s="8"/>
      <c r="H107" s="19"/>
    </row>
    <row r="108" spans="2:8" ht="45">
      <c r="B108" s="30" t="s">
        <v>6</v>
      </c>
      <c r="C108" s="11" t="s">
        <v>50</v>
      </c>
      <c r="D108" s="10" t="s">
        <v>14</v>
      </c>
      <c r="H108" s="20"/>
    </row>
    <row r="109" spans="2:4" ht="15">
      <c r="B109" s="31"/>
      <c r="C109" s="2"/>
      <c r="D109" s="12"/>
    </row>
    <row r="110" spans="2:14" ht="15">
      <c r="B110" s="31"/>
      <c r="C110" s="2"/>
      <c r="D110" s="12"/>
      <c r="M110" s="14"/>
      <c r="N110" s="14"/>
    </row>
    <row r="111" spans="2:8" ht="15">
      <c r="B111" s="31"/>
      <c r="C111" s="2"/>
      <c r="D111" s="12"/>
      <c r="H111" s="19"/>
    </row>
    <row r="112" spans="2:4" ht="15">
      <c r="B112" s="31"/>
      <c r="C112" s="2"/>
      <c r="D112" s="12"/>
    </row>
    <row r="113" spans="2:4" ht="15">
      <c r="B113" s="31"/>
      <c r="C113" s="2"/>
      <c r="D113" s="12"/>
    </row>
    <row r="114" ht="15"/>
    <row r="115" spans="2:12" ht="15">
      <c r="B115" s="1"/>
      <c r="E115" s="1"/>
      <c r="F115" s="1"/>
      <c r="G115" s="1"/>
      <c r="H115" s="1"/>
      <c r="I115" s="1"/>
      <c r="J115" s="1"/>
      <c r="K115" s="1"/>
      <c r="L115" s="1"/>
    </row>
    <row r="116" spans="2:12" ht="15">
      <c r="B116" s="1"/>
      <c r="E116" s="1"/>
      <c r="F116" s="1"/>
      <c r="G116" s="1"/>
      <c r="H116" s="1"/>
      <c r="I116" s="1"/>
      <c r="J116" s="1"/>
      <c r="K116" s="1"/>
      <c r="L116" s="1"/>
    </row>
    <row r="117" ht="15" customHeight="1">
      <c r="B117" s="1"/>
    </row>
    <row r="118" ht="15">
      <c r="M118" s="1" t="s">
        <v>52</v>
      </c>
    </row>
    <row r="119" ht="15"/>
    <row r="120" ht="15"/>
    <row r="121" ht="15"/>
    <row r="122" ht="15"/>
  </sheetData>
  <sheetProtection/>
  <mergeCells count="18">
    <mergeCell ref="B1:I1"/>
    <mergeCell ref="B2:I2"/>
    <mergeCell ref="B3:I3"/>
    <mergeCell ref="C8:J8"/>
    <mergeCell ref="C11:I11"/>
    <mergeCell ref="C12:I12"/>
    <mergeCell ref="C9:J9"/>
    <mergeCell ref="C10:J10"/>
    <mergeCell ref="C4:I4"/>
    <mergeCell ref="C5:I5"/>
    <mergeCell ref="K9:L15"/>
    <mergeCell ref="B17:C17"/>
    <mergeCell ref="K4:L8"/>
    <mergeCell ref="C13:I13"/>
    <mergeCell ref="C14:I14"/>
    <mergeCell ref="C15:I15"/>
    <mergeCell ref="C6:I6"/>
    <mergeCell ref="C7:I7"/>
  </mergeCells>
  <hyperlinks>
    <hyperlink ref="C7" r:id="rId1" display="www.registraduria.gov.co"/>
  </hyperlinks>
  <printOptions horizontalCentered="1"/>
  <pageMargins left="1.1811023622047245" right="0.31496062992125984" top="0.15748031496062992" bottom="0.5511811023622047" header="0.31496062992125984" footer="0.5118110236220472"/>
  <pageSetup horizontalDpi="600" verticalDpi="600" orientation="landscape" paperSize="5" scale="57" r:id="rId4"/>
  <headerFooter>
    <oddFooter>&amp;LReviso: Javier Dario Sastoque Gomez.
Elaboro: Ricardo Andres Garcia Huertas.&amp;R&amp;P DE &amp;N</oddFooter>
  </headerFooter>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5" sqref="E25"/>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E14" sqref="E14:F19"/>
    </sheetView>
  </sheetViews>
  <sheetFormatPr defaultColWidth="11.421875" defaultRowHeight="15"/>
  <cols>
    <col min="3" max="3" width="83.8515625" style="0" customWidth="1"/>
    <col min="6" max="6" width="22.28125" style="0" customWidth="1"/>
    <col min="8" max="8" width="21.421875" style="0" customWidth="1"/>
    <col min="9" max="9" width="15.140625" style="0" customWidth="1"/>
    <col min="12" max="12" width="35.5742187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Tomas Guillermo Rico Marulanda</cp:lastModifiedBy>
  <cp:lastPrinted>2016-02-03T19:48:52Z</cp:lastPrinted>
  <dcterms:created xsi:type="dcterms:W3CDTF">2012-12-10T15:58:41Z</dcterms:created>
  <dcterms:modified xsi:type="dcterms:W3CDTF">2016-06-16T15:48:40Z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