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zawasdzky\Desktop\"/>
    </mc:Choice>
  </mc:AlternateContent>
  <bookViews>
    <workbookView xWindow="0" yWindow="0" windowWidth="24000" windowHeight="9735"/>
  </bookViews>
  <sheets>
    <sheet name="FRR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H31" i="2" s="1"/>
  <c r="F31" i="2"/>
  <c r="G26" i="2" l="1"/>
  <c r="E26" i="2"/>
  <c r="D26" i="2"/>
  <c r="C26" i="2"/>
  <c r="F15" i="2"/>
  <c r="H15" i="2" s="1"/>
  <c r="F14" i="2"/>
  <c r="H14" i="2" s="1"/>
  <c r="F26" i="2" l="1"/>
  <c r="F25" i="2"/>
  <c r="F24" i="2"/>
  <c r="F23" i="2"/>
  <c r="F22" i="2"/>
  <c r="F21" i="2"/>
  <c r="F20" i="2"/>
  <c r="F19" i="2"/>
  <c r="F18" i="2"/>
  <c r="F17" i="2"/>
  <c r="F16" i="2"/>
  <c r="D11" i="2" l="1"/>
  <c r="E11" i="2"/>
  <c r="E12" i="2" s="1"/>
  <c r="E27" i="2" s="1"/>
  <c r="F11" i="2"/>
  <c r="G11" i="2"/>
  <c r="C11" i="2"/>
  <c r="C12" i="2" s="1"/>
  <c r="C27" i="2" s="1"/>
  <c r="F7" i="2"/>
  <c r="F6" i="2"/>
  <c r="D8" i="2"/>
  <c r="E8" i="2"/>
  <c r="G8" i="2"/>
  <c r="C8" i="2"/>
  <c r="D12" i="2" l="1"/>
  <c r="G12" i="2"/>
  <c r="G27" i="2" s="1"/>
  <c r="H26" i="2"/>
  <c r="H11" i="2"/>
  <c r="F8" i="2"/>
  <c r="H8" i="2" s="1"/>
  <c r="F12" i="2" l="1"/>
  <c r="D27" i="2"/>
  <c r="H25" i="2"/>
  <c r="H24" i="2"/>
  <c r="H23" i="2"/>
  <c r="H22" i="2"/>
  <c r="H21" i="2"/>
  <c r="H20" i="2"/>
  <c r="H19" i="2"/>
  <c r="H18" i="2"/>
  <c r="H17" i="2"/>
  <c r="H16" i="2"/>
  <c r="H10" i="2"/>
  <c r="H9" i="2"/>
  <c r="H7" i="2"/>
  <c r="H6" i="2"/>
  <c r="H12" i="2" l="1"/>
  <c r="F27" i="2"/>
  <c r="H27" i="2" s="1"/>
</calcChain>
</file>

<file path=xl/sharedStrings.xml><?xml version="1.0" encoding="utf-8"?>
<sst xmlns="http://schemas.openxmlformats.org/spreadsheetml/2006/main" count="35" uniqueCount="34">
  <si>
    <t>MODIFICACIONES</t>
  </si>
  <si>
    <t>DESCRIPCION</t>
  </si>
  <si>
    <t>APR. INICIAL</t>
  </si>
  <si>
    <t>APR. ADICIONADA</t>
  </si>
  <si>
    <t>APR. REDUCIDA</t>
  </si>
  <si>
    <t>APR. VIGENTE</t>
  </si>
  <si>
    <t>COMPROMISO</t>
  </si>
  <si>
    <t>%</t>
  </si>
  <si>
    <t>ADQUISICION DE BIENES Y SERVICIOS</t>
  </si>
  <si>
    <t>CUOTA DE AUDITAJE CONTRANAL</t>
  </si>
  <si>
    <t>SENTENCIAS Y CONCILIACIONES</t>
  </si>
  <si>
    <t>SUBTOTAL INVERSION</t>
  </si>
  <si>
    <t>UNIDAD EJECUTORA: FONDO ROTATORIO  DE LA REGISTRADURIA NACIONAL DEL ESTADO CIVIL</t>
  </si>
  <si>
    <t>IMPUESTOS Y MULTAS</t>
  </si>
  <si>
    <t>ADQUISICION    DE EQUIPOS DE COMPUTO PARA LA REGISTRADURIA NACIONALDEL ESTADO CIVIL</t>
  </si>
  <si>
    <t>AMPLIACION DE LA RED CORPORATIVA DE TELECOMUNICACIONES - PMT REGION NACIONAL</t>
  </si>
  <si>
    <t>SERVICIO DE DATACENTER PARA LA CONTINUIDAD DE LOS PROCESOS MISIONALES Y ADMINISTRATIVOS BOGOTÁ.</t>
  </si>
  <si>
    <t>FORTALECIMIENTO DEL SERVICIO DEL ARCHIVO NACIONAL DE IDENTIFICACIÓN BOGOTÁ..</t>
  </si>
  <si>
    <t>IMPLEMENTACION CENTRO DE ESTUDIOS EN DEMOCRACIA Y ASUNTOS ELECTORALES CEDAE EN COLOMBIA</t>
  </si>
  <si>
    <t>CAPACITACION INDUCCION Y REINDUCCION PERMANENTE DE LOS PROCESOS MISIONALES DE LA REGISTRADURIA A NIVEL NACIONAL</t>
  </si>
  <si>
    <t>IMPLEMENTACION FORTALECIMIENTO DE LA CAPACIDAD DE RESPUESTA  DE LAREGISTRADURIA NACIONAL DEL ESTADO CIVIL - ATENCION A LA POBLACION DESPLAZADA - APD.</t>
  </si>
  <si>
    <t>FORTALECIMIENTO DEL REGISTRO CIVIL - NACIONAL</t>
  </si>
  <si>
    <t>IMPLEMENTACIÓN SISTEMA DE GESTION DOCUMENTAL REGISTRADURÍA NACIONAL DEL ESTADO CIVIL</t>
  </si>
  <si>
    <t xml:space="preserve">TOTAL FRR </t>
  </si>
  <si>
    <t xml:space="preserve">SUBTOTAL GASTOS GENERALES </t>
  </si>
  <si>
    <t>SUBTOTAL TRANSFERENCIAS</t>
  </si>
  <si>
    <t>TOTAL FUNCIONAMIENTO</t>
  </si>
  <si>
    <t>INVERSION</t>
  </si>
  <si>
    <t>MEJORAMIENTO Y MANTENIMIENTO DE INFRAESTRUCTURA ADMINISTRATIVA A NIVEL NACIONAL</t>
  </si>
  <si>
    <t>MEJORAMIENTO DE LA RED ELECTRICA Y DE COMUNICACIONES A NIVEL NACIONAL</t>
  </si>
  <si>
    <t>PERIODO: EJECUCION PRESUPUESTAL A SEPTIEMBRE 30 DE 2016</t>
  </si>
  <si>
    <t>menos ejecucion 1 trimestre</t>
  </si>
  <si>
    <t>ejecucion segundo T</t>
  </si>
  <si>
    <t>ejecucion tercer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</si>
</sst>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_-;\-* #,##0.00_-;_-* &quot;-&quot;??_-;_-@_-"/>
    <numFmt numFmtId="166" formatCode="[$-1240A]&quot;$&quot;\ #,##0.00;\(&quot;$&quot;\ #,##0.00\)"/>
    <numFmt numFmtId="169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9" fontId="2" fillId="0" borderId="0" xfId="0" applyNumberFormat="1" applyFont="1"/>
    <xf numFmtId="165" fontId="2" fillId="0" borderId="0" xfId="2" applyFont="1"/>
    <xf numFmtId="9" fontId="2" fillId="0" borderId="0" xfId="0" applyNumberFormat="1" applyFont="1"/>
    <xf numFmtId="0" fontId="3" fillId="0" borderId="0" xfId="0" applyFont="1"/>
    <xf numFmtId="169" fontId="3" fillId="0" borderId="0" xfId="0" applyNumberFormat="1" applyFont="1"/>
    <xf numFmtId="165" fontId="3" fillId="0" borderId="0" xfId="0" applyNumberFormat="1" applyFont="1"/>
    <xf numFmtId="0" fontId="5" fillId="5" borderId="9" xfId="0" applyNumberFormat="1" applyFont="1" applyFill="1" applyBorder="1" applyAlignment="1">
      <alignment horizontal="center" vertical="center" wrapText="1" readingOrder="1"/>
    </xf>
    <xf numFmtId="0" fontId="5" fillId="5" borderId="10" xfId="0" applyNumberFormat="1" applyFont="1" applyFill="1" applyBorder="1" applyAlignment="1">
      <alignment horizontal="center" vertical="center" wrapText="1" readingOrder="1"/>
    </xf>
    <xf numFmtId="0" fontId="5" fillId="5" borderId="12" xfId="0" applyNumberFormat="1" applyFont="1" applyFill="1" applyBorder="1" applyAlignment="1">
      <alignment horizontal="center" vertical="center" wrapText="1" readingOrder="1"/>
    </xf>
    <xf numFmtId="0" fontId="5" fillId="0" borderId="20" xfId="0" applyNumberFormat="1" applyFont="1" applyFill="1" applyBorder="1" applyAlignment="1">
      <alignment horizontal="left" vertical="center" wrapText="1" readingOrder="1"/>
    </xf>
    <xf numFmtId="169" fontId="6" fillId="2" borderId="25" xfId="2" applyNumberFormat="1" applyFont="1" applyFill="1" applyBorder="1" applyAlignment="1">
      <alignment horizontal="right" vertical="center" wrapText="1" readingOrder="1"/>
    </xf>
    <xf numFmtId="169" fontId="6" fillId="2" borderId="24" xfId="2" applyNumberFormat="1" applyFont="1" applyFill="1" applyBorder="1" applyAlignment="1">
      <alignment horizontal="right" vertical="center" wrapText="1" readingOrder="1"/>
    </xf>
    <xf numFmtId="169" fontId="6" fillId="2" borderId="26" xfId="2" applyNumberFormat="1" applyFont="1" applyFill="1" applyBorder="1" applyAlignment="1">
      <alignment horizontal="right" vertical="center" wrapText="1" readingOrder="1"/>
    </xf>
    <xf numFmtId="9" fontId="7" fillId="0" borderId="32" xfId="1" applyNumberFormat="1" applyFont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left" vertical="center" wrapText="1" readingOrder="1"/>
    </xf>
    <xf numFmtId="169" fontId="6" fillId="0" borderId="5" xfId="2" applyNumberFormat="1" applyFont="1" applyFill="1" applyBorder="1" applyAlignment="1">
      <alignment horizontal="right" vertical="center" wrapText="1" readingOrder="1"/>
    </xf>
    <xf numFmtId="169" fontId="6" fillId="0" borderId="6" xfId="2" applyNumberFormat="1" applyFont="1" applyFill="1" applyBorder="1" applyAlignment="1">
      <alignment horizontal="right" vertical="center" wrapText="1" readingOrder="1"/>
    </xf>
    <xf numFmtId="169" fontId="6" fillId="2" borderId="31" xfId="2" applyNumberFormat="1" applyFont="1" applyFill="1" applyBorder="1" applyAlignment="1">
      <alignment horizontal="right" vertical="center" wrapText="1" readingOrder="1"/>
    </xf>
    <xf numFmtId="169" fontId="6" fillId="0" borderId="7" xfId="2" applyNumberFormat="1" applyFont="1" applyFill="1" applyBorder="1" applyAlignment="1">
      <alignment horizontal="right" vertical="center" wrapText="1" readingOrder="1"/>
    </xf>
    <xf numFmtId="9" fontId="7" fillId="0" borderId="19" xfId="1" applyNumberFormat="1" applyFont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left" vertical="center" wrapText="1" readingOrder="1"/>
    </xf>
    <xf numFmtId="169" fontId="5" fillId="3" borderId="10" xfId="2" applyNumberFormat="1" applyFont="1" applyFill="1" applyBorder="1" applyAlignment="1">
      <alignment horizontal="right" vertical="center" wrapText="1" readingOrder="1"/>
    </xf>
    <xf numFmtId="169" fontId="5" fillId="3" borderId="11" xfId="2" applyNumberFormat="1" applyFont="1" applyFill="1" applyBorder="1" applyAlignment="1">
      <alignment horizontal="right" vertical="center" wrapText="1" readingOrder="1"/>
    </xf>
    <xf numFmtId="9" fontId="4" fillId="3" borderId="13" xfId="0" applyNumberFormat="1" applyFont="1" applyFill="1" applyBorder="1" applyAlignment="1">
      <alignment horizontal="center" vertical="center"/>
    </xf>
    <xf numFmtId="169" fontId="6" fillId="0" borderId="25" xfId="2" applyNumberFormat="1" applyFont="1" applyFill="1" applyBorder="1" applyAlignment="1">
      <alignment horizontal="right" vertical="center" wrapText="1" readingOrder="1"/>
    </xf>
    <xf numFmtId="169" fontId="6" fillId="0" borderId="24" xfId="2" applyNumberFormat="1" applyFont="1" applyFill="1" applyBorder="1" applyAlignment="1">
      <alignment horizontal="right" vertical="center" wrapText="1" readingOrder="1"/>
    </xf>
    <xf numFmtId="169" fontId="6" fillId="0" borderId="26" xfId="2" applyNumberFormat="1" applyFont="1" applyFill="1" applyBorder="1" applyAlignment="1">
      <alignment horizontal="right" vertical="center" wrapText="1" readingOrder="1"/>
    </xf>
    <xf numFmtId="9" fontId="7" fillId="0" borderId="27" xfId="1" applyNumberFormat="1" applyFont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vertical="center" wrapText="1" readingOrder="1"/>
    </xf>
    <xf numFmtId="169" fontId="6" fillId="0" borderId="3" xfId="2" applyNumberFormat="1" applyFont="1" applyFill="1" applyBorder="1" applyAlignment="1">
      <alignment horizontal="right" vertical="center" wrapText="1" readingOrder="1"/>
    </xf>
    <xf numFmtId="169" fontId="6" fillId="0" borderId="8" xfId="2" applyNumberFormat="1" applyFont="1" applyFill="1" applyBorder="1" applyAlignment="1">
      <alignment horizontal="right" vertical="center" wrapText="1" readingOrder="1"/>
    </xf>
    <xf numFmtId="169" fontId="6" fillId="0" borderId="4" xfId="2" applyNumberFormat="1" applyFont="1" applyFill="1" applyBorder="1" applyAlignment="1">
      <alignment horizontal="right" vertical="center" wrapText="1" readingOrder="1"/>
    </xf>
    <xf numFmtId="9" fontId="7" fillId="0" borderId="23" xfId="1" applyNumberFormat="1" applyFont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left" vertical="center" wrapText="1" readingOrder="1"/>
    </xf>
    <xf numFmtId="169" fontId="5" fillId="3" borderId="13" xfId="2" applyNumberFormat="1" applyFont="1" applyFill="1" applyBorder="1" applyAlignment="1">
      <alignment horizontal="right" vertical="center" wrapText="1" readingOrder="1"/>
    </xf>
    <xf numFmtId="0" fontId="5" fillId="3" borderId="32" xfId="0" applyNumberFormat="1" applyFont="1" applyFill="1" applyBorder="1" applyAlignment="1">
      <alignment horizontal="left" vertical="center" wrapText="1" readingOrder="1"/>
    </xf>
    <xf numFmtId="169" fontId="5" fillId="3" borderId="32" xfId="2" applyNumberFormat="1" applyFont="1" applyFill="1" applyBorder="1" applyAlignment="1">
      <alignment horizontal="right" vertical="center" wrapText="1" readingOrder="1"/>
    </xf>
    <xf numFmtId="9" fontId="4" fillId="3" borderId="32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left" vertical="center" wrapText="1" readingOrder="1"/>
    </xf>
    <xf numFmtId="169" fontId="6" fillId="2" borderId="24" xfId="2" applyNumberFormat="1" applyFont="1" applyFill="1" applyBorder="1" applyAlignment="1">
      <alignment horizontal="center" vertical="center" wrapText="1" readingOrder="1"/>
    </xf>
    <xf numFmtId="165" fontId="6" fillId="2" borderId="24" xfId="2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9" fontId="6" fillId="2" borderId="2" xfId="2" applyNumberFormat="1" applyFont="1" applyFill="1" applyBorder="1" applyAlignment="1">
      <alignment horizontal="center" vertical="center" wrapText="1" readingOrder="1"/>
    </xf>
    <xf numFmtId="165" fontId="6" fillId="2" borderId="2" xfId="2" applyFont="1" applyFill="1" applyBorder="1" applyAlignment="1">
      <alignment horizontal="center" vertical="center" wrapText="1" readingOrder="1"/>
    </xf>
    <xf numFmtId="169" fontId="6" fillId="0" borderId="2" xfId="2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5" fontId="6" fillId="0" borderId="2" xfId="2" applyFont="1" applyFill="1" applyBorder="1" applyAlignment="1">
      <alignment horizontal="right" vertical="center" wrapText="1" readingOrder="1"/>
    </xf>
    <xf numFmtId="9" fontId="7" fillId="0" borderId="21" xfId="1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 wrapText="1" readingOrder="1"/>
    </xf>
    <xf numFmtId="165" fontId="6" fillId="0" borderId="6" xfId="2" applyFont="1" applyFill="1" applyBorder="1" applyAlignment="1">
      <alignment horizontal="right" vertical="center" wrapText="1" readingOrder="1"/>
    </xf>
    <xf numFmtId="9" fontId="7" fillId="0" borderId="34" xfId="1" applyNumberFormat="1" applyFont="1" applyBorder="1" applyAlignment="1">
      <alignment horizontal="center" vertical="center"/>
    </xf>
    <xf numFmtId="10" fontId="4" fillId="3" borderId="32" xfId="0" applyNumberFormat="1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left" vertical="center" wrapText="1" readingOrder="1"/>
    </xf>
    <xf numFmtId="166" fontId="8" fillId="5" borderId="13" xfId="0" applyNumberFormat="1" applyFont="1" applyFill="1" applyBorder="1"/>
    <xf numFmtId="169" fontId="8" fillId="5" borderId="13" xfId="2" applyNumberFormat="1" applyFont="1" applyFill="1" applyBorder="1"/>
    <xf numFmtId="10" fontId="8" fillId="5" borderId="13" xfId="1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5" fillId="4" borderId="28" xfId="0" applyNumberFormat="1" applyFont="1" applyFill="1" applyBorder="1" applyAlignment="1">
      <alignment horizontal="center" vertical="center" wrapText="1" readingOrder="1"/>
    </xf>
    <xf numFmtId="0" fontId="5" fillId="4" borderId="29" xfId="0" applyNumberFormat="1" applyFont="1" applyFill="1" applyBorder="1" applyAlignment="1">
      <alignment horizontal="center" vertical="center" wrapText="1" readingOrder="1"/>
    </xf>
    <xf numFmtId="0" fontId="5" fillId="4" borderId="30" xfId="0" applyNumberFormat="1" applyFont="1" applyFill="1" applyBorder="1" applyAlignment="1">
      <alignment horizontal="center" vertical="center" wrapText="1" readingOrder="1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H32"/>
  <sheetViews>
    <sheetView tabSelected="1" topLeftCell="A22" workbookViewId="0">
      <selection activeCell="C25" sqref="C25"/>
    </sheetView>
  </sheetViews>
  <sheetFormatPr baseColWidth="10" defaultRowHeight="16.5" x14ac:dyDescent="0.3"/>
  <cols>
    <col min="1" max="1" width="7.7109375" style="1" customWidth="1"/>
    <col min="2" max="2" width="27" style="1" bestFit="1" customWidth="1"/>
    <col min="3" max="3" width="18.42578125" style="1" bestFit="1" customWidth="1"/>
    <col min="4" max="4" width="13.42578125" style="1" customWidth="1"/>
    <col min="5" max="5" width="17" style="1" customWidth="1"/>
    <col min="6" max="6" width="17.28515625" style="1" bestFit="1" customWidth="1"/>
    <col min="7" max="7" width="17.140625" style="1" bestFit="1" customWidth="1"/>
    <col min="8" max="8" width="7.28515625" style="1" bestFit="1" customWidth="1"/>
    <col min="9" max="16384" width="11.42578125" style="1"/>
  </cols>
  <sheetData>
    <row r="1" spans="2:8" ht="17.25" thickBot="1" x14ac:dyDescent="0.35"/>
    <row r="2" spans="2:8" x14ac:dyDescent="0.3">
      <c r="B2" s="58" t="s">
        <v>12</v>
      </c>
      <c r="C2" s="59"/>
      <c r="D2" s="59"/>
      <c r="E2" s="59"/>
      <c r="F2" s="59"/>
      <c r="G2" s="59"/>
      <c r="H2" s="60"/>
    </row>
    <row r="3" spans="2:8" ht="17.25" thickBot="1" x14ac:dyDescent="0.35">
      <c r="B3" s="61" t="s">
        <v>30</v>
      </c>
      <c r="C3" s="62"/>
      <c r="D3" s="62"/>
      <c r="E3" s="62"/>
      <c r="F3" s="62"/>
      <c r="G3" s="62"/>
      <c r="H3" s="63"/>
    </row>
    <row r="4" spans="2:8" ht="17.25" thickBot="1" x14ac:dyDescent="0.35">
      <c r="B4" s="67" t="s">
        <v>0</v>
      </c>
      <c r="C4" s="68"/>
      <c r="D4" s="68"/>
      <c r="E4" s="68"/>
      <c r="F4" s="68"/>
      <c r="G4" s="68"/>
      <c r="H4" s="69"/>
    </row>
    <row r="5" spans="2:8" ht="32.25" thickBot="1" x14ac:dyDescent="0.35"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</row>
    <row r="6" spans="2:8" ht="17.25" thickBot="1" x14ac:dyDescent="0.35">
      <c r="B6" s="11" t="s">
        <v>13</v>
      </c>
      <c r="C6" s="12">
        <v>941000000</v>
      </c>
      <c r="D6" s="13">
        <v>0</v>
      </c>
      <c r="E6" s="13">
        <v>0</v>
      </c>
      <c r="F6" s="13">
        <f>+SUM(C6,D6)-E6</f>
        <v>941000000</v>
      </c>
      <c r="G6" s="14">
        <v>818584830</v>
      </c>
      <c r="H6" s="15">
        <f>+G6/F6</f>
        <v>0.86990948990435701</v>
      </c>
    </row>
    <row r="7" spans="2:8" ht="32.25" thickBot="1" x14ac:dyDescent="0.35">
      <c r="B7" s="16" t="s">
        <v>8</v>
      </c>
      <c r="C7" s="17">
        <v>29269750000</v>
      </c>
      <c r="D7" s="18">
        <v>0</v>
      </c>
      <c r="E7" s="18">
        <v>0</v>
      </c>
      <c r="F7" s="19">
        <f>+SUM(C7,D7)-E7</f>
        <v>29269750000</v>
      </c>
      <c r="G7" s="20">
        <v>28525163888.119999</v>
      </c>
      <c r="H7" s="21">
        <f t="shared" ref="H7:H27" si="0">+G7/F7</f>
        <v>0.97456124114896781</v>
      </c>
    </row>
    <row r="8" spans="2:8" ht="32.25" thickBot="1" x14ac:dyDescent="0.35">
      <c r="B8" s="22" t="s">
        <v>24</v>
      </c>
      <c r="C8" s="23">
        <f>+SUM(C7,C6)</f>
        <v>30210750000</v>
      </c>
      <c r="D8" s="23">
        <f t="shared" ref="D8:G8" si="1">+SUM(D7,D6)</f>
        <v>0</v>
      </c>
      <c r="E8" s="23">
        <f t="shared" si="1"/>
        <v>0</v>
      </c>
      <c r="F8" s="23">
        <f t="shared" si="1"/>
        <v>30210750000</v>
      </c>
      <c r="G8" s="24">
        <f t="shared" si="1"/>
        <v>29343748718.119999</v>
      </c>
      <c r="H8" s="25">
        <f>+G8/F8</f>
        <v>0.97130156378507648</v>
      </c>
    </row>
    <row r="9" spans="2:8" ht="31.5" x14ac:dyDescent="0.3">
      <c r="B9" s="11" t="s">
        <v>9</v>
      </c>
      <c r="C9" s="26">
        <v>121000000</v>
      </c>
      <c r="D9" s="27">
        <v>0</v>
      </c>
      <c r="E9" s="27">
        <v>0</v>
      </c>
      <c r="F9" s="27">
        <v>121000000</v>
      </c>
      <c r="G9" s="28">
        <v>0</v>
      </c>
      <c r="H9" s="29">
        <f t="shared" si="0"/>
        <v>0</v>
      </c>
    </row>
    <row r="10" spans="2:8" ht="32.25" thickBot="1" x14ac:dyDescent="0.35">
      <c r="B10" s="30" t="s">
        <v>10</v>
      </c>
      <c r="C10" s="31">
        <v>454000</v>
      </c>
      <c r="D10" s="32">
        <v>0</v>
      </c>
      <c r="E10" s="32">
        <v>0</v>
      </c>
      <c r="F10" s="32">
        <v>454000</v>
      </c>
      <c r="G10" s="33">
        <v>0</v>
      </c>
      <c r="H10" s="34">
        <f t="shared" si="0"/>
        <v>0</v>
      </c>
    </row>
    <row r="11" spans="2:8" ht="32.25" thickBot="1" x14ac:dyDescent="0.35">
      <c r="B11" s="35" t="s">
        <v>25</v>
      </c>
      <c r="C11" s="36">
        <f>+SUM(C10,C9)</f>
        <v>121454000</v>
      </c>
      <c r="D11" s="36">
        <f t="shared" ref="D11:G11" si="2">+SUM(D10,D9)</f>
        <v>0</v>
      </c>
      <c r="E11" s="36">
        <f t="shared" si="2"/>
        <v>0</v>
      </c>
      <c r="F11" s="36">
        <f t="shared" si="2"/>
        <v>121454000</v>
      </c>
      <c r="G11" s="36">
        <f t="shared" si="2"/>
        <v>0</v>
      </c>
      <c r="H11" s="25">
        <f>+G11/F11</f>
        <v>0</v>
      </c>
    </row>
    <row r="12" spans="2:8" ht="18.75" customHeight="1" thickBot="1" x14ac:dyDescent="0.35">
      <c r="B12" s="37" t="s">
        <v>26</v>
      </c>
      <c r="C12" s="38">
        <f>+SUM(C11,C8)</f>
        <v>30332204000</v>
      </c>
      <c r="D12" s="38">
        <f t="shared" ref="D12:G12" si="3">+SUM(D11,D8)</f>
        <v>0</v>
      </c>
      <c r="E12" s="38">
        <f t="shared" si="3"/>
        <v>0</v>
      </c>
      <c r="F12" s="38">
        <f t="shared" si="3"/>
        <v>30332204000</v>
      </c>
      <c r="G12" s="38">
        <f t="shared" si="3"/>
        <v>29343748718.119999</v>
      </c>
      <c r="H12" s="39">
        <f>+G12/F12</f>
        <v>0.96741234887250527</v>
      </c>
    </row>
    <row r="13" spans="2:8" ht="18.75" customHeight="1" thickBot="1" x14ac:dyDescent="0.35">
      <c r="B13" s="64" t="s">
        <v>27</v>
      </c>
      <c r="C13" s="65"/>
      <c r="D13" s="65"/>
      <c r="E13" s="65"/>
      <c r="F13" s="65"/>
      <c r="G13" s="65"/>
      <c r="H13" s="66"/>
    </row>
    <row r="14" spans="2:8" ht="78.75" x14ac:dyDescent="0.3">
      <c r="B14" s="40" t="s">
        <v>28</v>
      </c>
      <c r="C14" s="41">
        <v>1855550000</v>
      </c>
      <c r="D14" s="42">
        <v>0</v>
      </c>
      <c r="E14" s="41">
        <v>134328921</v>
      </c>
      <c r="F14" s="27">
        <f t="shared" ref="F14:F15" si="4">+C14+D14-E14</f>
        <v>1721221079</v>
      </c>
      <c r="G14" s="41">
        <v>1186974710</v>
      </c>
      <c r="H14" s="29">
        <f t="shared" si="0"/>
        <v>0.68961199957509933</v>
      </c>
    </row>
    <row r="15" spans="2:8" ht="63" x14ac:dyDescent="0.3">
      <c r="B15" s="43" t="s">
        <v>29</v>
      </c>
      <c r="C15" s="44">
        <v>2880036940</v>
      </c>
      <c r="D15" s="45">
        <v>0</v>
      </c>
      <c r="E15" s="44">
        <v>208494653</v>
      </c>
      <c r="F15" s="46">
        <f t="shared" si="4"/>
        <v>2671542287</v>
      </c>
      <c r="G15" s="44">
        <v>2668931590</v>
      </c>
      <c r="H15" s="29">
        <f t="shared" si="0"/>
        <v>0.99902277534115635</v>
      </c>
    </row>
    <row r="16" spans="2:8" ht="75.75" customHeight="1" x14ac:dyDescent="0.3">
      <c r="B16" s="47" t="s">
        <v>14</v>
      </c>
      <c r="C16" s="46">
        <v>7000000000</v>
      </c>
      <c r="D16" s="48">
        <v>0</v>
      </c>
      <c r="E16" s="46">
        <v>506751338</v>
      </c>
      <c r="F16" s="46">
        <f>+C16+D16-E16</f>
        <v>6493248662</v>
      </c>
      <c r="G16" s="46">
        <v>0</v>
      </c>
      <c r="H16" s="29">
        <f t="shared" si="0"/>
        <v>0</v>
      </c>
    </row>
    <row r="17" spans="2:8" ht="52.5" customHeight="1" x14ac:dyDescent="0.3">
      <c r="B17" s="47" t="s">
        <v>15</v>
      </c>
      <c r="C17" s="46">
        <v>5636345365</v>
      </c>
      <c r="D17" s="48">
        <v>0</v>
      </c>
      <c r="E17" s="46">
        <v>0</v>
      </c>
      <c r="F17" s="46">
        <f t="shared" ref="F17:F25" si="5">+C17+D17-E17</f>
        <v>5636345365</v>
      </c>
      <c r="G17" s="46">
        <v>5636345365</v>
      </c>
      <c r="H17" s="49">
        <f t="shared" si="0"/>
        <v>1</v>
      </c>
    </row>
    <row r="18" spans="2:8" ht="58.5" customHeight="1" x14ac:dyDescent="0.3">
      <c r="B18" s="47" t="s">
        <v>15</v>
      </c>
      <c r="C18" s="46">
        <v>14363654635</v>
      </c>
      <c r="D18" s="48">
        <v>0</v>
      </c>
      <c r="E18" s="46">
        <v>0</v>
      </c>
      <c r="F18" s="46">
        <f t="shared" si="5"/>
        <v>14363654635</v>
      </c>
      <c r="G18" s="46">
        <v>14283654635</v>
      </c>
      <c r="H18" s="49">
        <f t="shared" si="0"/>
        <v>0.9944303868317006</v>
      </c>
    </row>
    <row r="19" spans="2:8" ht="77.25" customHeight="1" x14ac:dyDescent="0.3">
      <c r="B19" s="47" t="s">
        <v>16</v>
      </c>
      <c r="C19" s="46">
        <v>2945606126</v>
      </c>
      <c r="D19" s="48">
        <v>0</v>
      </c>
      <c r="E19" s="46">
        <v>213241407</v>
      </c>
      <c r="F19" s="46">
        <f t="shared" si="5"/>
        <v>2732364719</v>
      </c>
      <c r="G19" s="46">
        <v>1911753472</v>
      </c>
      <c r="H19" s="49">
        <f t="shared" si="0"/>
        <v>0.69966994475747368</v>
      </c>
    </row>
    <row r="20" spans="2:8" ht="63" x14ac:dyDescent="0.3">
      <c r="B20" s="47" t="s">
        <v>17</v>
      </c>
      <c r="C20" s="46">
        <v>1699351400</v>
      </c>
      <c r="D20" s="48">
        <v>0</v>
      </c>
      <c r="E20" s="46">
        <v>123021228</v>
      </c>
      <c r="F20" s="46">
        <f t="shared" si="5"/>
        <v>1576330172</v>
      </c>
      <c r="G20" s="46">
        <v>892540002</v>
      </c>
      <c r="H20" s="49">
        <f t="shared" si="0"/>
        <v>0.56621386677359109</v>
      </c>
    </row>
    <row r="21" spans="2:8" ht="78.75" x14ac:dyDescent="0.3">
      <c r="B21" s="47" t="s">
        <v>18</v>
      </c>
      <c r="C21" s="46">
        <v>1888110169</v>
      </c>
      <c r="D21" s="48">
        <v>0</v>
      </c>
      <c r="E21" s="46">
        <v>136686051</v>
      </c>
      <c r="F21" s="46">
        <f t="shared" si="5"/>
        <v>1751424118</v>
      </c>
      <c r="G21" s="46">
        <v>1550453058</v>
      </c>
      <c r="H21" s="49">
        <f t="shared" si="0"/>
        <v>0.88525277348042097</v>
      </c>
    </row>
    <row r="22" spans="2:8" ht="58.5" customHeight="1" x14ac:dyDescent="0.3">
      <c r="B22" s="47" t="s">
        <v>19</v>
      </c>
      <c r="C22" s="46">
        <v>3000000000</v>
      </c>
      <c r="D22" s="48">
        <v>0</v>
      </c>
      <c r="E22" s="46">
        <v>217179145</v>
      </c>
      <c r="F22" s="46">
        <f t="shared" si="5"/>
        <v>2782820855</v>
      </c>
      <c r="G22" s="46">
        <v>2477780932</v>
      </c>
      <c r="H22" s="49">
        <f t="shared" si="0"/>
        <v>0.89038463526966771</v>
      </c>
    </row>
    <row r="23" spans="2:8" ht="72.75" customHeight="1" x14ac:dyDescent="0.3">
      <c r="B23" s="47" t="s">
        <v>20</v>
      </c>
      <c r="C23" s="46">
        <v>1002205561</v>
      </c>
      <c r="D23" s="48">
        <v>0</v>
      </c>
      <c r="E23" s="46">
        <v>0</v>
      </c>
      <c r="F23" s="46">
        <f t="shared" si="5"/>
        <v>1002205561</v>
      </c>
      <c r="G23" s="46">
        <v>989597641</v>
      </c>
      <c r="H23" s="49">
        <f t="shared" si="0"/>
        <v>0.98741982634039682</v>
      </c>
    </row>
    <row r="24" spans="2:8" ht="31.5" x14ac:dyDescent="0.3">
      <c r="B24" s="47" t="s">
        <v>21</v>
      </c>
      <c r="C24" s="46">
        <v>5975139804</v>
      </c>
      <c r="D24" s="48">
        <v>0</v>
      </c>
      <c r="E24" s="46">
        <v>492503380</v>
      </c>
      <c r="F24" s="46">
        <f t="shared" si="5"/>
        <v>5482636424</v>
      </c>
      <c r="G24" s="46">
        <v>1905773129</v>
      </c>
      <c r="H24" s="49">
        <f t="shared" si="0"/>
        <v>0.34760158829018134</v>
      </c>
    </row>
    <row r="25" spans="2:8" ht="51" customHeight="1" thickBot="1" x14ac:dyDescent="0.35">
      <c r="B25" s="50" t="s">
        <v>22</v>
      </c>
      <c r="C25" s="18">
        <v>3500000000</v>
      </c>
      <c r="D25" s="51">
        <v>0</v>
      </c>
      <c r="E25" s="18">
        <v>253375669</v>
      </c>
      <c r="F25" s="18">
        <f t="shared" si="5"/>
        <v>3246624331</v>
      </c>
      <c r="G25" s="18">
        <v>0</v>
      </c>
      <c r="H25" s="52">
        <f t="shared" si="0"/>
        <v>0</v>
      </c>
    </row>
    <row r="26" spans="2:8" ht="21.75" customHeight="1" thickBot="1" x14ac:dyDescent="0.35">
      <c r="B26" s="37" t="s">
        <v>11</v>
      </c>
      <c r="C26" s="38">
        <f>+SUM(C25,C24,C23,C22,C21,C20,C19,C18,C17,C16+C15+C14)</f>
        <v>51746000000</v>
      </c>
      <c r="D26" s="38">
        <f t="shared" ref="D26" si="6">+SUM(D25,D24,D23,D22,D21,D20,D19,D18,D17,D16+D15+D14)</f>
        <v>0</v>
      </c>
      <c r="E26" s="38">
        <f>+SUM(E14:E25)</f>
        <v>2285581792</v>
      </c>
      <c r="F26" s="38">
        <f>+C26+D26-E26</f>
        <v>49460418208</v>
      </c>
      <c r="G26" s="38">
        <f>+SUM(G14:G25)</f>
        <v>33503804534</v>
      </c>
      <c r="H26" s="53">
        <f>+G26/F26</f>
        <v>0.6773861958284233</v>
      </c>
    </row>
    <row r="27" spans="2:8" ht="17.25" thickBot="1" x14ac:dyDescent="0.35">
      <c r="B27" s="54" t="s">
        <v>23</v>
      </c>
      <c r="C27" s="55">
        <f>+C26+C12</f>
        <v>82078204000</v>
      </c>
      <c r="D27" s="55">
        <f>SUM(D6:D25)</f>
        <v>0</v>
      </c>
      <c r="E27" s="56">
        <f>+E26+E12</f>
        <v>2285581792</v>
      </c>
      <c r="F27" s="56">
        <f>+F26+F12</f>
        <v>79792622208</v>
      </c>
      <c r="G27" s="56">
        <f>+G26+G12</f>
        <v>62847553252.119995</v>
      </c>
      <c r="H27" s="57">
        <f t="shared" si="0"/>
        <v>0.78763614370626489</v>
      </c>
    </row>
    <row r="29" spans="2:8" hidden="1" x14ac:dyDescent="0.3">
      <c r="E29" s="4" t="s">
        <v>31</v>
      </c>
      <c r="F29" s="3"/>
      <c r="G29" s="2">
        <v>33447137314</v>
      </c>
      <c r="H29" s="1">
        <v>41.92</v>
      </c>
    </row>
    <row r="30" spans="2:8" hidden="1" x14ac:dyDescent="0.3">
      <c r="E30" s="1" t="s">
        <v>32</v>
      </c>
      <c r="F30" s="3">
        <v>23937786662.400002</v>
      </c>
      <c r="G30" s="3">
        <v>13038794401</v>
      </c>
      <c r="H30" s="1">
        <v>16.340852124161337</v>
      </c>
    </row>
    <row r="31" spans="2:8" hidden="1" x14ac:dyDescent="0.3">
      <c r="E31" s="5" t="s">
        <v>33</v>
      </c>
      <c r="F31" s="6">
        <f>+F27*0.3</f>
        <v>23937786662.399998</v>
      </c>
      <c r="G31" s="7">
        <f>+G27-G29-G30</f>
        <v>16361621537.119995</v>
      </c>
      <c r="H31" s="6">
        <f>+G31*100/F27</f>
        <v>20.505180910672692</v>
      </c>
    </row>
    <row r="32" spans="2:8" hidden="1" x14ac:dyDescent="0.3"/>
  </sheetData>
  <mergeCells count="4">
    <mergeCell ref="B2:H2"/>
    <mergeCell ref="B3:H3"/>
    <mergeCell ref="B13:H13"/>
    <mergeCell ref="B4:H4"/>
  </mergeCells>
  <pageMargins left="0.7" right="0.7" top="0.75" bottom="0.75" header="0.3" footer="0.3"/>
  <pageSetup orientation="portrait" r:id="rId1"/>
  <ignoredErrors>
    <ignoredError sqref="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FRR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Marcela Aldana Fajardo</dc:creator>
  <cp:lastModifiedBy>Jean Pierre Zawasdzky Espindola</cp:lastModifiedBy>
  <dcterms:created xsi:type="dcterms:W3CDTF">2016-07-01T19:27:23Z</dcterms:created>
  <dcterms:modified xsi:type="dcterms:W3CDTF">2016-11-23T19:18:20Z</dcterms:modified>
</cp:coreProperties>
</file>