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zawasdzky\Desktop\"/>
    </mc:Choice>
  </mc:AlternateContent>
  <bookViews>
    <workbookView xWindow="0" yWindow="0" windowWidth="24000" windowHeight="9735"/>
  </bookViews>
  <sheets>
    <sheet name="RNEC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27" i="1"/>
  <c r="E39" i="1" l="1"/>
  <c r="F38" i="1"/>
  <c r="F13" i="1"/>
  <c r="H13" i="1" s="1"/>
  <c r="F11" i="1"/>
  <c r="H11" i="1" s="1"/>
  <c r="F26" i="1" l="1"/>
  <c r="C18" i="1"/>
  <c r="D18" i="1"/>
  <c r="F18" i="1"/>
  <c r="G15" i="1"/>
  <c r="F15" i="1"/>
  <c r="E15" i="1"/>
  <c r="D15" i="1"/>
  <c r="G18" i="1" l="1"/>
  <c r="G44" i="1" l="1"/>
  <c r="E44" i="1"/>
  <c r="D44" i="1"/>
  <c r="C44" i="1"/>
  <c r="G47" i="1"/>
  <c r="E47" i="1"/>
  <c r="D47" i="1"/>
  <c r="C47" i="1"/>
  <c r="C48" i="1" s="1"/>
  <c r="G41" i="1"/>
  <c r="D41" i="1"/>
  <c r="C41" i="1"/>
  <c r="G28" i="1"/>
  <c r="E28" i="1"/>
  <c r="D28" i="1"/>
  <c r="C28" i="1"/>
  <c r="G48" i="1" l="1"/>
  <c r="D48" i="1"/>
  <c r="F40" i="1"/>
  <c r="F43" i="1"/>
  <c r="F44" i="1" s="1"/>
  <c r="F46" i="1"/>
  <c r="F47" i="1" s="1"/>
  <c r="F32" i="1"/>
  <c r="F31" i="1"/>
  <c r="F27" i="1"/>
  <c r="F25" i="1"/>
  <c r="F21" i="1"/>
  <c r="F22" i="1"/>
  <c r="F23" i="1"/>
  <c r="F24" i="1"/>
  <c r="F20" i="1"/>
  <c r="F17" i="1"/>
  <c r="F8" i="1"/>
  <c r="F9" i="1"/>
  <c r="F10" i="1"/>
  <c r="F12" i="1"/>
  <c r="F14" i="1"/>
  <c r="F7" i="1"/>
  <c r="H44" i="1" l="1"/>
  <c r="H47" i="1"/>
  <c r="F39" i="1"/>
  <c r="F41" i="1" s="1"/>
  <c r="H41" i="1" s="1"/>
  <c r="E41" i="1"/>
  <c r="E48" i="1" s="1"/>
  <c r="H46" i="1" l="1"/>
  <c r="H43" i="1"/>
  <c r="H40" i="1"/>
  <c r="H39" i="1"/>
  <c r="G33" i="1"/>
  <c r="F33" i="1"/>
  <c r="E33" i="1"/>
  <c r="D33" i="1"/>
  <c r="C33" i="1"/>
  <c r="H32" i="1"/>
  <c r="H31" i="1"/>
  <c r="F28" i="1"/>
  <c r="H25" i="1"/>
  <c r="H24" i="1"/>
  <c r="H23" i="1"/>
  <c r="H21" i="1"/>
  <c r="H20" i="1"/>
  <c r="H18" i="1"/>
  <c r="H17" i="1"/>
  <c r="G29" i="1"/>
  <c r="E29" i="1"/>
  <c r="D29" i="1"/>
  <c r="C15" i="1"/>
  <c r="C29" i="1" s="1"/>
  <c r="H14" i="1"/>
  <c r="H12" i="1"/>
  <c r="H10" i="1"/>
  <c r="H9" i="1"/>
  <c r="H8" i="1"/>
  <c r="H7" i="1"/>
  <c r="D34" i="1" l="1"/>
  <c r="D50" i="1" s="1"/>
  <c r="C34" i="1"/>
  <c r="C50" i="1" s="1"/>
  <c r="E34" i="1"/>
  <c r="E50" i="1" s="1"/>
  <c r="G34" i="1"/>
  <c r="G50" i="1" s="1"/>
  <c r="F29" i="1"/>
  <c r="F34" i="1" s="1"/>
  <c r="F50" i="1" s="1"/>
  <c r="H28" i="1"/>
  <c r="H33" i="1"/>
  <c r="H38" i="1"/>
  <c r="H48" i="1"/>
  <c r="H27" i="1"/>
  <c r="H15" i="1"/>
  <c r="H29" i="1" l="1"/>
  <c r="H34" i="1" l="1"/>
  <c r="H50" i="1"/>
</calcChain>
</file>

<file path=xl/sharedStrings.xml><?xml version="1.0" encoding="utf-8"?>
<sst xmlns="http://schemas.openxmlformats.org/spreadsheetml/2006/main" count="53" uniqueCount="42">
  <si>
    <t>UNIDAD EJECUTORA:  REGISTRADURIA NACIONAL DEL ESTADO CIVIL</t>
  </si>
  <si>
    <t>MODIFICACIONES</t>
  </si>
  <si>
    <t>DESCRIPCION</t>
  </si>
  <si>
    <t>APR. INICIAL</t>
  </si>
  <si>
    <t>APR. ADICIONADA</t>
  </si>
  <si>
    <t>APR. REDUCIDA</t>
  </si>
  <si>
    <t>APR. VIGENTE</t>
  </si>
  <si>
    <t>COMPROMISO</t>
  </si>
  <si>
    <t>%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</si>
  <si>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</si>
  <si>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</si>
  <si>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</si>
  <si>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</si>
  <si>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</si>
  <si>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</si>
  <si>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SUBTOTAL GASTOS DE PERSONAL</t>
  </si>
  <si>
    <t>ADQUISICION DE BIENES Y SERVICIOS</t>
  </si>
  <si>
    <t>SUBTOTAL GASTOS GENERALES</t>
  </si>
  <si>
    <t>TRANSFERENCIAS CORRIENTES</t>
  </si>
  <si>
    <t>FINANCIACION DE PARTIDOS Y CAMPANAS ELECTORALES (LEY 130/94, ART.3 ACTO LEGISLATIVO 001/03)</t>
  </si>
  <si>
    <t>CUOTA DE AUDITAJE CONTRANAL</t>
  </si>
  <si>
    <t>PROVISION PARA EL PROCESO ELECTORAL</t>
  </si>
  <si>
    <t>CESANTIAS DEFINITIVAS</t>
  </si>
  <si>
    <t>CESANTIAS PARCIALES</t>
  </si>
  <si>
    <t>SENTENCIAS Y CONCILIACIONES</t>
  </si>
  <si>
    <t>OTRAS TRANSFERENCIAS - PREVIO CONCEPTO DGPPN</t>
  </si>
  <si>
    <t>SUBTOTAL FUNCIONAMIENTO</t>
  </si>
  <si>
    <t>FORTALECIMIENTO DE LA PLATAFORMA TECNOLÓGICA QUE SOPORTA EL SISTEMA DE IDENTIFICACIÓN Y REGISTRO CIVIL PMT II NACIONAL</t>
  </si>
  <si>
    <t>SUBTOTAL INVERSION</t>
  </si>
  <si>
    <t>TOTAL RNEC</t>
  </si>
  <si>
    <t xml:space="preserve">UNIDAD EJECUTORA: CONSEJO NACIONAL ELECTORAL </t>
  </si>
  <si>
    <t>OTROS GASTOS PERSONALES - PREVIO CONCEPTO DGPPN</t>
  </si>
  <si>
    <t xml:space="preserve">TOTAL CNE </t>
  </si>
  <si>
    <t>TOTAL RNEC Y CNE</t>
  </si>
  <si>
    <t xml:space="preserve">SUBTOTAL GASTOS GENERALES </t>
  </si>
  <si>
    <t>SUBTOTAL TRANSFERENCIAS</t>
  </si>
  <si>
    <t>INVERSION</t>
  </si>
  <si>
    <t>GASTOS DE PERSONAL</t>
  </si>
  <si>
    <t>GASTOS GENERALES</t>
  </si>
  <si>
    <t>PAGOS PASIVOS EXIGIBLES VIGENCIA EXPIRADAS</t>
  </si>
  <si>
    <t>OTRAS TRANSFERENCIAS - DISTRIBUCION PREVIO CONCEPTO DGPPN</t>
  </si>
  <si>
    <t>PERIODO: EJECUCION PRESUPUESTAL A SEPTIEMBRE 30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</si>
</sst>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7" formatCode="0.0%"/>
    <numFmt numFmtId="168" formatCode="[$-1240A]&quot;$&quot;\ #,##0;\(&quot;$&quot;\ #,##0\)"/>
    <numFmt numFmtId="169" formatCode="_-* #,##0_-;\-* #,##0_-;_-* &quot;-&quot;??_-;_-@_-"/>
    <numFmt numFmtId="170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2" borderId="0" xfId="0" applyNumberFormat="1" applyFont="1" applyFill="1" applyBorder="1" applyAlignment="1">
      <alignment horizontal="center" vertical="center" wrapText="1" readingOrder="1"/>
    </xf>
    <xf numFmtId="168" fontId="3" fillId="2" borderId="0" xfId="0" applyNumberFormat="1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horizontal="center" vertical="center"/>
    </xf>
    <xf numFmtId="169" fontId="2" fillId="0" borderId="0" xfId="0" applyNumberFormat="1" applyFont="1"/>
    <xf numFmtId="165" fontId="2" fillId="0" borderId="0" xfId="2" applyFont="1"/>
    <xf numFmtId="165" fontId="2" fillId="0" borderId="0" xfId="0" applyNumberFormat="1" applyFont="1"/>
    <xf numFmtId="170" fontId="2" fillId="0" borderId="0" xfId="3" applyNumberFormat="1" applyFont="1"/>
    <xf numFmtId="169" fontId="2" fillId="0" borderId="0" xfId="2" applyNumberFormat="1" applyFont="1"/>
    <xf numFmtId="0" fontId="6" fillId="5" borderId="10" xfId="0" applyNumberFormat="1" applyFont="1" applyFill="1" applyBorder="1" applyAlignment="1">
      <alignment horizontal="center" vertical="center" wrapText="1" readingOrder="1"/>
    </xf>
    <xf numFmtId="169" fontId="7" fillId="2" borderId="22" xfId="2" applyNumberFormat="1" applyFont="1" applyFill="1" applyBorder="1" applyAlignment="1">
      <alignment horizontal="right" vertical="center" wrapText="1" readingOrder="1"/>
    </xf>
    <xf numFmtId="0" fontId="6" fillId="3" borderId="10" xfId="0" applyNumberFormat="1" applyFont="1" applyFill="1" applyBorder="1" applyAlignment="1">
      <alignment horizontal="left" vertical="center" wrapText="1" readingOrder="1"/>
    </xf>
    <xf numFmtId="169" fontId="6" fillId="3" borderId="11" xfId="2" applyNumberFormat="1" applyFont="1" applyFill="1" applyBorder="1" applyAlignment="1">
      <alignment horizontal="right" vertical="center" wrapText="1" readingOrder="1"/>
    </xf>
    <xf numFmtId="169" fontId="7" fillId="0" borderId="22" xfId="2" applyNumberFormat="1" applyFont="1" applyFill="1" applyBorder="1" applyAlignment="1">
      <alignment horizontal="right" vertical="center" wrapText="1" readingOrder="1"/>
    </xf>
    <xf numFmtId="169" fontId="7" fillId="0" borderId="9" xfId="2" applyNumberFormat="1" applyFont="1" applyFill="1" applyBorder="1" applyAlignment="1">
      <alignment horizontal="right" vertical="center" wrapText="1" readingOrder="1"/>
    </xf>
    <xf numFmtId="169" fontId="7" fillId="0" borderId="2" xfId="2" applyNumberFormat="1" applyFont="1" applyFill="1" applyBorder="1" applyAlignment="1">
      <alignment horizontal="right" vertical="center" wrapText="1" readingOrder="1"/>
    </xf>
    <xf numFmtId="0" fontId="6" fillId="0" borderId="23" xfId="0" applyNumberFormat="1" applyFont="1" applyFill="1" applyBorder="1" applyAlignment="1">
      <alignment horizontal="left" vertical="center" wrapText="1" readingOrder="1"/>
    </xf>
    <xf numFmtId="9" fontId="8" fillId="0" borderId="24" xfId="1" applyNumberFormat="1" applyFont="1" applyBorder="1" applyAlignment="1">
      <alignment horizontal="center" vertical="center"/>
    </xf>
    <xf numFmtId="169" fontId="6" fillId="3" borderId="22" xfId="2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9" fontId="7" fillId="2" borderId="2" xfId="2" applyNumberFormat="1" applyFont="1" applyFill="1" applyBorder="1" applyAlignment="1">
      <alignment horizontal="right" vertical="center" wrapText="1" readingOrder="1"/>
    </xf>
    <xf numFmtId="9" fontId="8" fillId="0" borderId="3" xfId="1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 readingOrder="1"/>
    </xf>
    <xf numFmtId="169" fontId="7" fillId="2" borderId="9" xfId="2" applyNumberFormat="1" applyFont="1" applyFill="1" applyBorder="1" applyAlignment="1">
      <alignment horizontal="right" vertical="center" wrapText="1" readingOrder="1"/>
    </xf>
    <xf numFmtId="0" fontId="8" fillId="5" borderId="23" xfId="0" applyFont="1" applyFill="1" applyBorder="1"/>
    <xf numFmtId="0" fontId="8" fillId="5" borderId="22" xfId="0" applyFont="1" applyFill="1" applyBorder="1"/>
    <xf numFmtId="0" fontId="8" fillId="5" borderId="24" xfId="0" applyFont="1" applyFill="1" applyBorder="1"/>
    <xf numFmtId="0" fontId="6" fillId="5" borderId="6" xfId="0" applyNumberFormat="1" applyFont="1" applyFill="1" applyBorder="1" applyAlignment="1">
      <alignment horizontal="center" vertical="center" wrapText="1" readingOrder="1"/>
    </xf>
    <xf numFmtId="0" fontId="6" fillId="5" borderId="7" xfId="0" applyNumberFormat="1" applyFont="1" applyFill="1" applyBorder="1" applyAlignment="1">
      <alignment horizontal="center" vertical="center" wrapText="1" readingOrder="1"/>
    </xf>
    <xf numFmtId="0" fontId="6" fillId="5" borderId="8" xfId="0" applyNumberFormat="1" applyFont="1" applyFill="1" applyBorder="1" applyAlignment="1">
      <alignment horizontal="center" vertical="center" wrapText="1" readingOrder="1"/>
    </xf>
    <xf numFmtId="167" fontId="8" fillId="0" borderId="3" xfId="1" applyNumberFormat="1" applyFont="1" applyBorder="1" applyAlignment="1">
      <alignment horizontal="center" vertical="center"/>
    </xf>
    <xf numFmtId="0" fontId="6" fillId="5" borderId="6" xfId="0" applyNumberFormat="1" applyFont="1" applyFill="1" applyBorder="1" applyAlignment="1">
      <alignment horizontal="left" vertical="center" wrapText="1" readingOrder="1"/>
    </xf>
    <xf numFmtId="169" fontId="6" fillId="5" borderId="7" xfId="2" applyNumberFormat="1" applyFont="1" applyFill="1" applyBorder="1" applyAlignment="1">
      <alignment horizontal="right" vertical="center" wrapText="1" readingOrder="1"/>
    </xf>
    <xf numFmtId="167" fontId="9" fillId="5" borderId="8" xfId="1" applyNumberFormat="1" applyFont="1" applyFill="1" applyBorder="1" applyAlignment="1">
      <alignment horizontal="center" vertical="center"/>
    </xf>
    <xf numFmtId="169" fontId="7" fillId="0" borderId="28" xfId="2" applyNumberFormat="1" applyFont="1" applyFill="1" applyBorder="1" applyAlignment="1">
      <alignment horizontal="right" vertical="center" wrapText="1" readingOrder="1"/>
    </xf>
    <xf numFmtId="167" fontId="8" fillId="0" borderId="24" xfId="1" applyNumberFormat="1" applyFont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left" vertical="center" wrapText="1" readingOrder="1"/>
    </xf>
    <xf numFmtId="169" fontId="6" fillId="5" borderId="2" xfId="2" applyNumberFormat="1" applyFont="1" applyFill="1" applyBorder="1" applyAlignment="1">
      <alignment horizontal="right" vertical="center" wrapText="1" readingOrder="1"/>
    </xf>
    <xf numFmtId="167" fontId="9" fillId="5" borderId="3" xfId="1" applyNumberFormat="1" applyFont="1" applyFill="1" applyBorder="1" applyAlignment="1">
      <alignment horizontal="center" vertical="center"/>
    </xf>
    <xf numFmtId="0" fontId="6" fillId="3" borderId="23" xfId="0" applyNumberFormat="1" applyFont="1" applyFill="1" applyBorder="1" applyAlignment="1">
      <alignment horizontal="left" vertical="center" wrapText="1" readingOrder="1"/>
    </xf>
    <xf numFmtId="10" fontId="5" fillId="3" borderId="3" xfId="0" applyNumberFormat="1" applyFont="1" applyFill="1" applyBorder="1" applyAlignment="1">
      <alignment horizontal="center" vertical="center"/>
    </xf>
    <xf numFmtId="9" fontId="9" fillId="5" borderId="8" xfId="1" applyFont="1" applyFill="1" applyBorder="1" applyAlignment="1">
      <alignment horizontal="center" vertical="center"/>
    </xf>
    <xf numFmtId="168" fontId="7" fillId="0" borderId="22" xfId="0" applyNumberFormat="1" applyFont="1" applyFill="1" applyBorder="1" applyAlignment="1">
      <alignment horizontal="right" vertical="center" wrapText="1" readingOrder="1"/>
    </xf>
    <xf numFmtId="168" fontId="7" fillId="0" borderId="9" xfId="0" applyNumberFormat="1" applyFont="1" applyFill="1" applyBorder="1" applyAlignment="1">
      <alignment horizontal="right" vertical="center" wrapText="1" readingOrder="1"/>
    </xf>
    <xf numFmtId="168" fontId="7" fillId="0" borderId="2" xfId="0" applyNumberFormat="1" applyFont="1" applyFill="1" applyBorder="1" applyAlignment="1">
      <alignment horizontal="right" vertical="center" wrapText="1" readingOrder="1"/>
    </xf>
    <xf numFmtId="167" fontId="8" fillId="0" borderId="5" xfId="1" applyNumberFormat="1" applyFont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left" vertical="center" wrapText="1" readingOrder="1"/>
    </xf>
    <xf numFmtId="168" fontId="9" fillId="5" borderId="9" xfId="0" applyNumberFormat="1" applyFont="1" applyFill="1" applyBorder="1" applyAlignment="1">
      <alignment vertical="center"/>
    </xf>
    <xf numFmtId="10" fontId="9" fillId="5" borderId="5" xfId="1" applyNumberFormat="1" applyFont="1" applyFill="1" applyBorder="1" applyAlignment="1">
      <alignment horizontal="center" vertical="center"/>
    </xf>
    <xf numFmtId="0" fontId="9" fillId="5" borderId="10" xfId="0" applyFont="1" applyFill="1" applyBorder="1"/>
    <xf numFmtId="168" fontId="9" fillId="5" borderId="11" xfId="0" applyNumberFormat="1" applyFont="1" applyFill="1" applyBorder="1" applyAlignment="1">
      <alignment vertical="center"/>
    </xf>
    <xf numFmtId="167" fontId="9" fillId="5" borderId="13" xfId="1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168" fontId="9" fillId="2" borderId="0" xfId="0" applyNumberFormat="1" applyFont="1" applyFill="1" applyBorder="1" applyAlignment="1">
      <alignment vertical="center"/>
    </xf>
    <xf numFmtId="9" fontId="9" fillId="2" borderId="0" xfId="1" applyFont="1" applyFill="1" applyBorder="1" applyAlignment="1">
      <alignment horizontal="center" vertical="center"/>
    </xf>
    <xf numFmtId="167" fontId="5" fillId="3" borderId="8" xfId="0" applyNumberFormat="1" applyFont="1" applyFill="1" applyBorder="1" applyAlignment="1">
      <alignment horizontal="center" vertical="center"/>
    </xf>
    <xf numFmtId="169" fontId="7" fillId="2" borderId="18" xfId="2" applyNumberFormat="1" applyFont="1" applyFill="1" applyBorder="1" applyAlignment="1">
      <alignment horizontal="right" vertical="center" wrapText="1" readingOrder="1"/>
    </xf>
    <xf numFmtId="167" fontId="5" fillId="3" borderId="13" xfId="0" applyNumberFormat="1" applyFont="1" applyFill="1" applyBorder="1" applyAlignment="1">
      <alignment horizontal="center" vertical="center"/>
    </xf>
    <xf numFmtId="0" fontId="6" fillId="5" borderId="10" xfId="0" applyNumberFormat="1" applyFont="1" applyFill="1" applyBorder="1" applyAlignment="1">
      <alignment horizontal="left" vertical="center" wrapText="1" readingOrder="1"/>
    </xf>
    <xf numFmtId="169" fontId="9" fillId="5" borderId="11" xfId="2" applyNumberFormat="1" applyFont="1" applyFill="1" applyBorder="1"/>
    <xf numFmtId="9" fontId="9" fillId="5" borderId="13" xfId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left" vertical="center" wrapText="1" readingOrder="1"/>
    </xf>
    <xf numFmtId="168" fontId="8" fillId="2" borderId="11" xfId="0" applyNumberFormat="1" applyFont="1" applyFill="1" applyBorder="1"/>
    <xf numFmtId="168" fontId="8" fillId="2" borderId="12" xfId="0" applyNumberFormat="1" applyFont="1" applyFill="1" applyBorder="1"/>
    <xf numFmtId="168" fontId="8" fillId="2" borderId="29" xfId="0" applyNumberFormat="1" applyFont="1" applyFill="1" applyBorder="1"/>
    <xf numFmtId="9" fontId="8" fillId="2" borderId="27" xfId="1" applyFont="1" applyFill="1" applyBorder="1" applyAlignment="1">
      <alignment horizontal="center" vertical="center"/>
    </xf>
    <xf numFmtId="169" fontId="9" fillId="5" borderId="11" xfId="2" applyNumberFormat="1" applyFont="1" applyFill="1" applyBorder="1" applyAlignment="1">
      <alignment vertical="center"/>
    </xf>
    <xf numFmtId="167" fontId="9" fillId="5" borderId="14" xfId="1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4" borderId="19" xfId="0" applyNumberFormat="1" applyFont="1" applyFill="1" applyBorder="1" applyAlignment="1">
      <alignment horizontal="center" vertical="center" wrapText="1" readingOrder="1"/>
    </xf>
    <xf numFmtId="0" fontId="6" fillId="4" borderId="20" xfId="0" applyNumberFormat="1" applyFont="1" applyFill="1" applyBorder="1" applyAlignment="1">
      <alignment horizontal="center" vertical="center" wrapText="1" readingOrder="1"/>
    </xf>
    <xf numFmtId="0" fontId="6" fillId="4" borderId="21" xfId="0" applyNumberFormat="1" applyFont="1" applyFill="1" applyBorder="1" applyAlignment="1">
      <alignment horizontal="center" vertical="center" wrapText="1" readingOrder="1"/>
    </xf>
    <xf numFmtId="0" fontId="5" fillId="5" borderId="2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</cellXfs>
  <cellStyles count="4">
    <cellStyle name="Millares" xfId="2" builtinId="3"/>
    <cellStyle name="Moneda" xfId="3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M53"/>
  <sheetViews>
    <sheetView tabSelected="1" workbookViewId="0">
      <selection activeCell="B3" sqref="B3:H3"/>
    </sheetView>
  </sheetViews>
  <sheetFormatPr baseColWidth="10" defaultRowHeight="16.5" x14ac:dyDescent="0.3"/>
  <cols>
    <col min="1" max="1" width="5.85546875" style="1" customWidth="1"/>
    <col min="2" max="2" width="28.42578125" style="1" customWidth="1"/>
    <col min="3" max="4" width="18.42578125" style="1" bestFit="1" customWidth="1"/>
    <col min="5" max="5" width="17.28515625" style="1" bestFit="1" customWidth="1"/>
    <col min="6" max="7" width="18.42578125" style="1" bestFit="1" customWidth="1"/>
    <col min="8" max="8" width="7.5703125" style="1" bestFit="1" customWidth="1"/>
    <col min="9" max="9" width="13.42578125" style="1" bestFit="1" customWidth="1"/>
    <col min="10" max="10" width="15.85546875" style="1" bestFit="1" customWidth="1"/>
    <col min="11" max="11" width="11.42578125" style="1"/>
    <col min="12" max="12" width="18" style="1" bestFit="1" customWidth="1"/>
    <col min="13" max="13" width="13.42578125" style="1" bestFit="1" customWidth="1"/>
    <col min="14" max="16384" width="11.42578125" style="1"/>
  </cols>
  <sheetData>
    <row r="1" spans="2:8" ht="17.25" thickBot="1" x14ac:dyDescent="0.35"/>
    <row r="2" spans="2:8" ht="17.25" thickBot="1" x14ac:dyDescent="0.35">
      <c r="B2" s="70" t="s">
        <v>0</v>
      </c>
      <c r="C2" s="71"/>
      <c r="D2" s="71"/>
      <c r="E2" s="71"/>
      <c r="F2" s="71"/>
      <c r="G2" s="71"/>
      <c r="H2" s="72"/>
    </row>
    <row r="3" spans="2:8" ht="17.25" thickBot="1" x14ac:dyDescent="0.35">
      <c r="B3" s="73" t="s">
        <v>41</v>
      </c>
      <c r="C3" s="74"/>
      <c r="D3" s="74"/>
      <c r="E3" s="74"/>
      <c r="F3" s="74"/>
      <c r="G3" s="74"/>
      <c r="H3" s="75"/>
    </row>
    <row r="4" spans="2:8" x14ac:dyDescent="0.3">
      <c r="B4" s="26"/>
      <c r="C4" s="27"/>
      <c r="D4" s="79" t="s">
        <v>1</v>
      </c>
      <c r="E4" s="79"/>
      <c r="F4" s="27"/>
      <c r="G4" s="27"/>
      <c r="H4" s="28"/>
    </row>
    <row r="5" spans="2:8" ht="17.25" thickBot="1" x14ac:dyDescent="0.35">
      <c r="B5" s="29" t="s">
        <v>2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2:8" ht="15" customHeight="1" x14ac:dyDescent="0.3">
      <c r="B6" s="76" t="s">
        <v>37</v>
      </c>
      <c r="C6" s="77"/>
      <c r="D6" s="77"/>
      <c r="E6" s="77"/>
      <c r="F6" s="77"/>
      <c r="G6" s="77"/>
      <c r="H6" s="78"/>
    </row>
    <row r="7" spans="2:8" ht="31.5" x14ac:dyDescent="0.3">
      <c r="B7" s="21" t="s">
        <v>9</v>
      </c>
      <c r="C7" s="15">
        <v>106115000000</v>
      </c>
      <c r="D7" s="15">
        <v>0</v>
      </c>
      <c r="E7" s="15">
        <v>0</v>
      </c>
      <c r="F7" s="17">
        <f>+SUM(C7,D7)-E7</f>
        <v>106115000000</v>
      </c>
      <c r="G7" s="17">
        <v>85051009215</v>
      </c>
      <c r="H7" s="32">
        <f>+G7/F7</f>
        <v>0.80149846124487589</v>
      </c>
    </row>
    <row r="8" spans="2:8" x14ac:dyDescent="0.3">
      <c r="B8" s="21" t="s">
        <v>10</v>
      </c>
      <c r="C8" s="17">
        <v>5280000000</v>
      </c>
      <c r="D8" s="17">
        <v>0</v>
      </c>
      <c r="E8" s="17">
        <v>0</v>
      </c>
      <c r="F8" s="17">
        <f t="shared" ref="F8:F17" si="0">+SUM(C8,D8)-E8</f>
        <v>5280000000</v>
      </c>
      <c r="G8" s="17">
        <v>3809891193</v>
      </c>
      <c r="H8" s="32">
        <f t="shared" ref="H8:H34" si="1">+G8/F8</f>
        <v>0.7215703017045455</v>
      </c>
    </row>
    <row r="9" spans="2:8" x14ac:dyDescent="0.3">
      <c r="B9" s="21" t="s">
        <v>11</v>
      </c>
      <c r="C9" s="17">
        <v>50269000000</v>
      </c>
      <c r="D9" s="17">
        <v>15426579144</v>
      </c>
      <c r="E9" s="17">
        <v>4918437717</v>
      </c>
      <c r="F9" s="17">
        <f t="shared" si="0"/>
        <v>60777141427</v>
      </c>
      <c r="G9" s="17">
        <v>21866283517</v>
      </c>
      <c r="H9" s="32">
        <f t="shared" si="1"/>
        <v>0.35977808438496239</v>
      </c>
    </row>
    <row r="10" spans="2:8" ht="47.25" x14ac:dyDescent="0.3">
      <c r="B10" s="21" t="s">
        <v>12</v>
      </c>
      <c r="C10" s="17">
        <v>4348000000</v>
      </c>
      <c r="D10" s="17">
        <v>13142278529</v>
      </c>
      <c r="E10" s="17">
        <v>1000000000</v>
      </c>
      <c r="F10" s="17">
        <f t="shared" si="0"/>
        <v>16490278529</v>
      </c>
      <c r="G10" s="17">
        <v>2449958914</v>
      </c>
      <c r="H10" s="32">
        <f t="shared" si="1"/>
        <v>0.14856989284271174</v>
      </c>
    </row>
    <row r="11" spans="2:8" ht="31.5" x14ac:dyDescent="0.3">
      <c r="B11" s="21" t="s">
        <v>39</v>
      </c>
      <c r="C11" s="17">
        <v>0</v>
      </c>
      <c r="D11" s="17">
        <v>56030956</v>
      </c>
      <c r="E11" s="17"/>
      <c r="F11" s="17">
        <f t="shared" si="0"/>
        <v>56030956</v>
      </c>
      <c r="G11" s="17">
        <v>56030956</v>
      </c>
      <c r="H11" s="32">
        <f t="shared" si="1"/>
        <v>1</v>
      </c>
    </row>
    <row r="12" spans="2:8" ht="31.5" x14ac:dyDescent="0.3">
      <c r="B12" s="21" t="s">
        <v>13</v>
      </c>
      <c r="C12" s="17">
        <v>5484380000</v>
      </c>
      <c r="D12" s="17">
        <v>164354569094.07001</v>
      </c>
      <c r="E12" s="17">
        <v>6522908</v>
      </c>
      <c r="F12" s="17">
        <f t="shared" si="0"/>
        <v>169832426186.07001</v>
      </c>
      <c r="G12" s="17">
        <v>138140625177.07001</v>
      </c>
      <c r="H12" s="32">
        <f t="shared" si="1"/>
        <v>0.81339369800748085</v>
      </c>
    </row>
    <row r="13" spans="2:8" ht="31.5" x14ac:dyDescent="0.3">
      <c r="B13" s="21" t="s">
        <v>39</v>
      </c>
      <c r="C13" s="17">
        <v>0</v>
      </c>
      <c r="D13" s="17">
        <v>6522908</v>
      </c>
      <c r="E13" s="17"/>
      <c r="F13" s="17">
        <f t="shared" si="0"/>
        <v>6522908</v>
      </c>
      <c r="G13" s="17">
        <v>6522908</v>
      </c>
      <c r="H13" s="32">
        <f t="shared" si="1"/>
        <v>1</v>
      </c>
    </row>
    <row r="14" spans="2:8" ht="63" x14ac:dyDescent="0.3">
      <c r="B14" s="21" t="s">
        <v>14</v>
      </c>
      <c r="C14" s="17">
        <v>36606000000</v>
      </c>
      <c r="D14" s="17">
        <v>0</v>
      </c>
      <c r="E14" s="17">
        <v>0</v>
      </c>
      <c r="F14" s="17">
        <f t="shared" si="0"/>
        <v>36606000000</v>
      </c>
      <c r="G14" s="17">
        <v>28917020393</v>
      </c>
      <c r="H14" s="32">
        <f t="shared" si="1"/>
        <v>0.78995302390318523</v>
      </c>
    </row>
    <row r="15" spans="2:8" ht="32.25" thickBot="1" x14ac:dyDescent="0.35">
      <c r="B15" s="33" t="s">
        <v>15</v>
      </c>
      <c r="C15" s="34">
        <f>+SUM(C7,C8,C9,C10,C12,C14)</f>
        <v>208102380000</v>
      </c>
      <c r="D15" s="34">
        <f>+SUM(D7,D8,D9,D10,D12,D14+D11+D13)</f>
        <v>192985980631.07001</v>
      </c>
      <c r="E15" s="34">
        <f t="shared" ref="E15:G15" si="2">+SUM(E7,E8,E9,E10,E12,E14+E11+E13)</f>
        <v>5924960625</v>
      </c>
      <c r="F15" s="34">
        <f t="shared" si="2"/>
        <v>395163400006.07001</v>
      </c>
      <c r="G15" s="34">
        <f t="shared" si="2"/>
        <v>280297342273.07001</v>
      </c>
      <c r="H15" s="35">
        <f t="shared" si="1"/>
        <v>0.70932009965691267</v>
      </c>
    </row>
    <row r="16" spans="2:8" x14ac:dyDescent="0.3">
      <c r="B16" s="76" t="s">
        <v>38</v>
      </c>
      <c r="C16" s="77"/>
      <c r="D16" s="77"/>
      <c r="E16" s="77"/>
      <c r="F16" s="77"/>
      <c r="G16" s="77"/>
      <c r="H16" s="78"/>
    </row>
    <row r="17" spans="2:13" ht="31.5" x14ac:dyDescent="0.3">
      <c r="B17" s="18" t="s">
        <v>16</v>
      </c>
      <c r="C17" s="15">
        <v>30048660000</v>
      </c>
      <c r="D17" s="15">
        <v>96531672996.240005</v>
      </c>
      <c r="E17" s="15">
        <v>0</v>
      </c>
      <c r="F17" s="15">
        <f t="shared" si="0"/>
        <v>126580332996.24001</v>
      </c>
      <c r="G17" s="36">
        <v>117951574554.56</v>
      </c>
      <c r="H17" s="37">
        <f t="shared" si="1"/>
        <v>0.93183176061058137</v>
      </c>
    </row>
    <row r="18" spans="2:13" ht="32.25" thickBot="1" x14ac:dyDescent="0.35">
      <c r="B18" s="38" t="s">
        <v>17</v>
      </c>
      <c r="C18" s="39">
        <f>+C17</f>
        <v>30048660000</v>
      </c>
      <c r="D18" s="39">
        <f>+D17</f>
        <v>96531672996.240005</v>
      </c>
      <c r="E18" s="39">
        <v>0</v>
      </c>
      <c r="F18" s="39">
        <f>+F17</f>
        <v>126580332996.24001</v>
      </c>
      <c r="G18" s="39">
        <f>+G17</f>
        <v>117951574554.56</v>
      </c>
      <c r="H18" s="40">
        <f t="shared" si="1"/>
        <v>0.93183176061058137</v>
      </c>
    </row>
    <row r="19" spans="2:13" ht="14.25" customHeight="1" x14ac:dyDescent="0.3">
      <c r="B19" s="76" t="s">
        <v>18</v>
      </c>
      <c r="C19" s="77"/>
      <c r="D19" s="77"/>
      <c r="E19" s="77"/>
      <c r="F19" s="77"/>
      <c r="G19" s="77"/>
      <c r="H19" s="78"/>
    </row>
    <row r="20" spans="2:13" ht="63" x14ac:dyDescent="0.3">
      <c r="B20" s="21" t="s">
        <v>19</v>
      </c>
      <c r="C20" s="22">
        <v>45841000000</v>
      </c>
      <c r="D20" s="22">
        <v>65500000000</v>
      </c>
      <c r="E20" s="22">
        <v>3571765195</v>
      </c>
      <c r="F20" s="17">
        <f t="shared" ref="F20:F32" si="3">+SUM(C20,D20)-E20</f>
        <v>107769234805</v>
      </c>
      <c r="G20" s="17">
        <v>61955239734</v>
      </c>
      <c r="H20" s="23">
        <f t="shared" si="1"/>
        <v>0.57488799884404074</v>
      </c>
      <c r="J20" s="6"/>
    </row>
    <row r="21" spans="2:13" ht="31.5" x14ac:dyDescent="0.3">
      <c r="B21" s="21" t="s">
        <v>20</v>
      </c>
      <c r="C21" s="17">
        <v>1125000000</v>
      </c>
      <c r="D21" s="17">
        <v>0</v>
      </c>
      <c r="E21" s="17">
        <v>0</v>
      </c>
      <c r="F21" s="17">
        <f t="shared" si="3"/>
        <v>1125000000</v>
      </c>
      <c r="G21" s="17">
        <v>0</v>
      </c>
      <c r="H21" s="23">
        <f t="shared" si="1"/>
        <v>0</v>
      </c>
    </row>
    <row r="22" spans="2:13" ht="31.5" x14ac:dyDescent="0.3">
      <c r="B22" s="21" t="s">
        <v>21</v>
      </c>
      <c r="C22" s="17">
        <v>0</v>
      </c>
      <c r="D22" s="17">
        <v>69500000000</v>
      </c>
      <c r="E22" s="17">
        <v>69500000000</v>
      </c>
      <c r="F22" s="17">
        <f t="shared" si="3"/>
        <v>0</v>
      </c>
      <c r="G22" s="17">
        <v>0</v>
      </c>
      <c r="H22" s="23">
        <v>1</v>
      </c>
    </row>
    <row r="23" spans="2:13" x14ac:dyDescent="0.3">
      <c r="B23" s="21" t="s">
        <v>22</v>
      </c>
      <c r="C23" s="17">
        <v>5521845979</v>
      </c>
      <c r="D23" s="17">
        <v>0</v>
      </c>
      <c r="E23" s="17">
        <v>0</v>
      </c>
      <c r="F23" s="17">
        <f t="shared" si="3"/>
        <v>5521845979</v>
      </c>
      <c r="G23" s="17">
        <v>4611102763</v>
      </c>
      <c r="H23" s="32">
        <f t="shared" si="1"/>
        <v>0.83506544379114778</v>
      </c>
    </row>
    <row r="24" spans="2:13" x14ac:dyDescent="0.3">
      <c r="B24" s="21" t="s">
        <v>23</v>
      </c>
      <c r="C24" s="17">
        <v>8300000000</v>
      </c>
      <c r="D24" s="17">
        <v>1000000000</v>
      </c>
      <c r="E24" s="17">
        <v>0</v>
      </c>
      <c r="F24" s="17">
        <f t="shared" si="3"/>
        <v>9300000000</v>
      </c>
      <c r="G24" s="17">
        <v>8292321559</v>
      </c>
      <c r="H24" s="32">
        <f t="shared" si="1"/>
        <v>0.89164747946236556</v>
      </c>
    </row>
    <row r="25" spans="2:13" ht="31.5" x14ac:dyDescent="0.3">
      <c r="B25" s="21" t="s">
        <v>24</v>
      </c>
      <c r="C25" s="12">
        <v>1894000000</v>
      </c>
      <c r="D25" s="12">
        <v>0</v>
      </c>
      <c r="E25" s="12">
        <v>0</v>
      </c>
      <c r="F25" s="17">
        <f t="shared" si="3"/>
        <v>1894000000</v>
      </c>
      <c r="G25" s="17">
        <v>1237063168</v>
      </c>
      <c r="H25" s="32">
        <f t="shared" si="1"/>
        <v>0.65314845195353743</v>
      </c>
    </row>
    <row r="26" spans="2:13" ht="47.25" hidden="1" x14ac:dyDescent="0.3">
      <c r="B26" s="21" t="s">
        <v>40</v>
      </c>
      <c r="C26" s="12">
        <v>0</v>
      </c>
      <c r="D26" s="12">
        <v>282332815714.31</v>
      </c>
      <c r="E26" s="12">
        <v>282332815714.31</v>
      </c>
      <c r="F26" s="17">
        <f t="shared" ref="F26" si="4">+SUM(C26,D26)-E26</f>
        <v>0</v>
      </c>
      <c r="G26" s="17">
        <v>0</v>
      </c>
      <c r="H26" s="32">
        <v>0</v>
      </c>
    </row>
    <row r="27" spans="2:13" ht="31.5" x14ac:dyDescent="0.3">
      <c r="B27" s="21" t="s">
        <v>25</v>
      </c>
      <c r="C27" s="12">
        <v>11325423602</v>
      </c>
      <c r="D27" s="12">
        <v>0</v>
      </c>
      <c r="E27" s="12">
        <f>6042267473.27+1181501626+1078375662</f>
        <v>8302144761.2700005</v>
      </c>
      <c r="F27" s="17">
        <f t="shared" si="3"/>
        <v>3023278840.7299995</v>
      </c>
      <c r="G27" s="17">
        <v>0</v>
      </c>
      <c r="H27" s="32">
        <f t="shared" si="1"/>
        <v>0</v>
      </c>
      <c r="I27" s="6"/>
      <c r="J27" s="6"/>
    </row>
    <row r="28" spans="2:13" ht="31.5" x14ac:dyDescent="0.3">
      <c r="B28" s="41" t="s">
        <v>35</v>
      </c>
      <c r="C28" s="20">
        <f>SUM(C20:C27)</f>
        <v>74007269581</v>
      </c>
      <c r="D28" s="20">
        <f t="shared" ref="D28:G28" si="5">SUM(D20:D27)</f>
        <v>418332815714.31</v>
      </c>
      <c r="E28" s="20">
        <f t="shared" si="5"/>
        <v>363706725670.58002</v>
      </c>
      <c r="F28" s="20">
        <f t="shared" si="5"/>
        <v>128633359624.73</v>
      </c>
      <c r="G28" s="20">
        <f t="shared" si="5"/>
        <v>76095727224</v>
      </c>
      <c r="H28" s="42">
        <f t="shared" ref="H28" si="6">+G28/F28</f>
        <v>0.59157070487779173</v>
      </c>
    </row>
    <row r="29" spans="2:13" ht="32.25" thickBot="1" x14ac:dyDescent="0.35">
      <c r="B29" s="33" t="s">
        <v>26</v>
      </c>
      <c r="C29" s="34">
        <f>+C28+C18+C15</f>
        <v>312158309581</v>
      </c>
      <c r="D29" s="34">
        <f>+D28+D18+D15</f>
        <v>707850469341.62</v>
      </c>
      <c r="E29" s="34">
        <f>+E28+E18+E15</f>
        <v>369631686295.58002</v>
      </c>
      <c r="F29" s="34">
        <f>+F28+F18+F15</f>
        <v>650377092627.04004</v>
      </c>
      <c r="G29" s="34">
        <f>+G28+G18+G15</f>
        <v>474344644051.63</v>
      </c>
      <c r="H29" s="43">
        <f t="shared" si="1"/>
        <v>0.72933787095057456</v>
      </c>
    </row>
    <row r="30" spans="2:13" x14ac:dyDescent="0.3">
      <c r="B30" s="76" t="s">
        <v>36</v>
      </c>
      <c r="C30" s="77"/>
      <c r="D30" s="77"/>
      <c r="E30" s="77"/>
      <c r="F30" s="77"/>
      <c r="G30" s="77"/>
      <c r="H30" s="78"/>
    </row>
    <row r="31" spans="2:13" ht="94.5" x14ac:dyDescent="0.3">
      <c r="B31" s="18" t="s">
        <v>27</v>
      </c>
      <c r="C31" s="44">
        <v>14655903586</v>
      </c>
      <c r="D31" s="44">
        <v>4000000000</v>
      </c>
      <c r="E31" s="44">
        <v>0</v>
      </c>
      <c r="F31" s="44">
        <f t="shared" si="3"/>
        <v>18655903586</v>
      </c>
      <c r="G31" s="44">
        <v>18655903586</v>
      </c>
      <c r="H31" s="19">
        <f t="shared" si="1"/>
        <v>1</v>
      </c>
      <c r="M31" s="9"/>
    </row>
    <row r="32" spans="2:13" ht="94.5" x14ac:dyDescent="0.3">
      <c r="B32" s="24" t="s">
        <v>27</v>
      </c>
      <c r="C32" s="45">
        <v>16544096414</v>
      </c>
      <c r="D32" s="45">
        <v>0</v>
      </c>
      <c r="E32" s="46">
        <v>0</v>
      </c>
      <c r="F32" s="46">
        <f t="shared" si="3"/>
        <v>16544096414</v>
      </c>
      <c r="G32" s="46">
        <v>16506280181</v>
      </c>
      <c r="H32" s="47">
        <f t="shared" si="1"/>
        <v>0.99771421587171127</v>
      </c>
      <c r="L32" s="10"/>
    </row>
    <row r="33" spans="2:12" ht="17.25" thickBot="1" x14ac:dyDescent="0.35">
      <c r="B33" s="48" t="s">
        <v>28</v>
      </c>
      <c r="C33" s="49">
        <f>+SUM(C32,C31)</f>
        <v>31200000000</v>
      </c>
      <c r="D33" s="49">
        <f t="shared" ref="D33:G33" si="7">+SUM(D32,D31)</f>
        <v>4000000000</v>
      </c>
      <c r="E33" s="49">
        <f t="shared" si="7"/>
        <v>0</v>
      </c>
      <c r="F33" s="49">
        <f t="shared" si="7"/>
        <v>35200000000</v>
      </c>
      <c r="G33" s="49">
        <f t="shared" si="7"/>
        <v>35162183767</v>
      </c>
      <c r="H33" s="50">
        <f t="shared" si="1"/>
        <v>0.99892567519886366</v>
      </c>
    </row>
    <row r="34" spans="2:12" ht="17.25" thickBot="1" x14ac:dyDescent="0.35">
      <c r="B34" s="51" t="s">
        <v>29</v>
      </c>
      <c r="C34" s="52">
        <f>+C33+C29</f>
        <v>343358309581</v>
      </c>
      <c r="D34" s="52">
        <f t="shared" ref="D34:G34" si="8">+D33+D29</f>
        <v>711850469341.62</v>
      </c>
      <c r="E34" s="52">
        <f t="shared" si="8"/>
        <v>369631686295.58002</v>
      </c>
      <c r="F34" s="52">
        <f t="shared" si="8"/>
        <v>685577092627.04004</v>
      </c>
      <c r="G34" s="52">
        <f t="shared" si="8"/>
        <v>509506827818.63</v>
      </c>
      <c r="H34" s="53">
        <f t="shared" si="1"/>
        <v>0.74317948090457309</v>
      </c>
    </row>
    <row r="35" spans="2:12" ht="3.75" customHeight="1" thickBot="1" x14ac:dyDescent="0.35">
      <c r="B35" s="54"/>
      <c r="C35" s="55"/>
      <c r="D35" s="55"/>
      <c r="E35" s="55"/>
      <c r="F35" s="55"/>
      <c r="G35" s="55"/>
      <c r="H35" s="56"/>
      <c r="I35" s="2"/>
    </row>
    <row r="36" spans="2:12" ht="17.25" thickBot="1" x14ac:dyDescent="0.35">
      <c r="B36" s="80" t="s">
        <v>30</v>
      </c>
      <c r="C36" s="81"/>
      <c r="D36" s="81"/>
      <c r="E36" s="81"/>
      <c r="F36" s="81"/>
      <c r="G36" s="81"/>
      <c r="H36" s="82"/>
    </row>
    <row r="37" spans="2:12" ht="17.25" thickBot="1" x14ac:dyDescent="0.35">
      <c r="B37" s="73" t="s">
        <v>41</v>
      </c>
      <c r="C37" s="74"/>
      <c r="D37" s="74"/>
      <c r="E37" s="74"/>
      <c r="F37" s="74"/>
      <c r="G37" s="74"/>
      <c r="H37" s="75"/>
    </row>
    <row r="38" spans="2:12" x14ac:dyDescent="0.3">
      <c r="B38" s="21" t="s">
        <v>11</v>
      </c>
      <c r="C38" s="17">
        <v>0</v>
      </c>
      <c r="D38" s="17">
        <v>116621736</v>
      </c>
      <c r="E38" s="17">
        <v>0</v>
      </c>
      <c r="F38" s="17">
        <f t="shared" ref="F38:F46" si="9">+SUM(C38,D38)-E38</f>
        <v>116621736</v>
      </c>
      <c r="G38" s="22">
        <v>2761044</v>
      </c>
      <c r="H38" s="32">
        <f>+G38/F38</f>
        <v>2.3675209225148219E-2</v>
      </c>
    </row>
    <row r="39" spans="2:12" ht="47.25" x14ac:dyDescent="0.3">
      <c r="B39" s="21" t="s">
        <v>31</v>
      </c>
      <c r="C39" s="17">
        <v>8296000000</v>
      </c>
      <c r="D39" s="17">
        <v>0</v>
      </c>
      <c r="E39" s="17">
        <f>998879343+386909880+970873788+1300000000</f>
        <v>3656663011</v>
      </c>
      <c r="F39" s="17">
        <f t="shared" si="9"/>
        <v>4639336989</v>
      </c>
      <c r="G39" s="22">
        <v>0</v>
      </c>
      <c r="H39" s="32">
        <f t="shared" ref="H39:H50" si="10">+G39/F39</f>
        <v>0</v>
      </c>
      <c r="I39" s="6"/>
      <c r="L39" s="8"/>
    </row>
    <row r="40" spans="2:12" ht="31.5" x14ac:dyDescent="0.3">
      <c r="B40" s="21" t="s">
        <v>13</v>
      </c>
      <c r="C40" s="17">
        <v>4028410000</v>
      </c>
      <c r="D40" s="17">
        <v>2715649653</v>
      </c>
      <c r="E40" s="17">
        <v>5946864</v>
      </c>
      <c r="F40" s="17">
        <f t="shared" si="9"/>
        <v>6738112789</v>
      </c>
      <c r="G40" s="22">
        <v>2430028170</v>
      </c>
      <c r="H40" s="32">
        <f t="shared" si="10"/>
        <v>0.36063928374233095</v>
      </c>
    </row>
    <row r="41" spans="2:12" ht="32.25" thickBot="1" x14ac:dyDescent="0.35">
      <c r="B41" s="41" t="s">
        <v>15</v>
      </c>
      <c r="C41" s="20">
        <f>SUM(C38:C40)</f>
        <v>12324410000</v>
      </c>
      <c r="D41" s="20">
        <f>SUM(D38:D40)</f>
        <v>2832271389</v>
      </c>
      <c r="E41" s="20">
        <f>SUM(E38:E40)</f>
        <v>3662609875</v>
      </c>
      <c r="F41" s="20">
        <f>SUM(F38:F40)</f>
        <v>11494071514</v>
      </c>
      <c r="G41" s="20">
        <f>SUM(G38:G40)</f>
        <v>2432789214</v>
      </c>
      <c r="H41" s="57">
        <f t="shared" si="10"/>
        <v>0.21165600118607369</v>
      </c>
      <c r="I41" s="6"/>
      <c r="J41" s="7"/>
    </row>
    <row r="42" spans="2:12" x14ac:dyDescent="0.3">
      <c r="B42" s="76" t="s">
        <v>38</v>
      </c>
      <c r="C42" s="77"/>
      <c r="D42" s="77"/>
      <c r="E42" s="77"/>
      <c r="F42" s="77"/>
      <c r="G42" s="77"/>
      <c r="H42" s="78"/>
    </row>
    <row r="43" spans="2:12" ht="31.5" x14ac:dyDescent="0.3">
      <c r="B43" s="21" t="s">
        <v>16</v>
      </c>
      <c r="C43" s="17">
        <v>1493800000</v>
      </c>
      <c r="D43" s="17">
        <v>4443428606</v>
      </c>
      <c r="E43" s="17">
        <v>515000</v>
      </c>
      <c r="F43" s="17">
        <f t="shared" si="9"/>
        <v>5936713606</v>
      </c>
      <c r="G43" s="22">
        <v>3901583892</v>
      </c>
      <c r="H43" s="23">
        <f t="shared" si="10"/>
        <v>0.65719590853377607</v>
      </c>
    </row>
    <row r="44" spans="2:12" ht="32.25" thickBot="1" x14ac:dyDescent="0.35">
      <c r="B44" s="41" t="s">
        <v>34</v>
      </c>
      <c r="C44" s="20">
        <f>SUM(C43)</f>
        <v>1493800000</v>
      </c>
      <c r="D44" s="20">
        <f t="shared" ref="D44:G44" si="11">SUM(D43)</f>
        <v>4443428606</v>
      </c>
      <c r="E44" s="20">
        <f t="shared" si="11"/>
        <v>515000</v>
      </c>
      <c r="F44" s="20">
        <f t="shared" si="11"/>
        <v>5936713606</v>
      </c>
      <c r="G44" s="20">
        <f t="shared" si="11"/>
        <v>3901583892</v>
      </c>
      <c r="H44" s="57">
        <f>+G44/F44</f>
        <v>0.65719590853377607</v>
      </c>
      <c r="J44" s="8"/>
    </row>
    <row r="45" spans="2:12" x14ac:dyDescent="0.3">
      <c r="B45" s="76" t="s">
        <v>18</v>
      </c>
      <c r="C45" s="77"/>
      <c r="D45" s="77"/>
      <c r="E45" s="77"/>
      <c r="F45" s="77"/>
      <c r="G45" s="77"/>
      <c r="H45" s="78"/>
    </row>
    <row r="46" spans="2:12" ht="32.25" thickBot="1" x14ac:dyDescent="0.35">
      <c r="B46" s="24" t="s">
        <v>24</v>
      </c>
      <c r="C46" s="58">
        <v>0</v>
      </c>
      <c r="D46" s="58">
        <v>515000</v>
      </c>
      <c r="E46" s="58">
        <v>0</v>
      </c>
      <c r="F46" s="16">
        <f t="shared" si="9"/>
        <v>515000</v>
      </c>
      <c r="G46" s="25">
        <v>0</v>
      </c>
      <c r="H46" s="47">
        <f t="shared" si="10"/>
        <v>0</v>
      </c>
    </row>
    <row r="47" spans="2:12" ht="32.25" thickBot="1" x14ac:dyDescent="0.35">
      <c r="B47" s="13" t="s">
        <v>35</v>
      </c>
      <c r="C47" s="14">
        <f>+C46</f>
        <v>0</v>
      </c>
      <c r="D47" s="14">
        <f t="shared" ref="D47:G47" si="12">+D46</f>
        <v>515000</v>
      </c>
      <c r="E47" s="14">
        <f t="shared" si="12"/>
        <v>0</v>
      </c>
      <c r="F47" s="14">
        <f t="shared" si="12"/>
        <v>515000</v>
      </c>
      <c r="G47" s="14">
        <f t="shared" si="12"/>
        <v>0</v>
      </c>
      <c r="H47" s="59">
        <f t="shared" si="10"/>
        <v>0</v>
      </c>
    </row>
    <row r="48" spans="2:12" ht="17.25" thickBot="1" x14ac:dyDescent="0.35">
      <c r="B48" s="60" t="s">
        <v>32</v>
      </c>
      <c r="C48" s="61">
        <f>+C47+C44+C41</f>
        <v>13818210000</v>
      </c>
      <c r="D48" s="61">
        <f t="shared" ref="D48:G48" si="13">+D47+D44+D41</f>
        <v>7276214995</v>
      </c>
      <c r="E48" s="61">
        <f t="shared" si="13"/>
        <v>3663124875</v>
      </c>
      <c r="F48" s="61">
        <f>+F47+F44+F41</f>
        <v>17431300120</v>
      </c>
      <c r="G48" s="61">
        <f t="shared" si="13"/>
        <v>6334373106</v>
      </c>
      <c r="H48" s="62">
        <f t="shared" si="10"/>
        <v>0.36339074322587017</v>
      </c>
      <c r="J48" s="6"/>
      <c r="K48" s="6"/>
    </row>
    <row r="49" spans="2:8" ht="17.25" thickBot="1" x14ac:dyDescent="0.35">
      <c r="B49" s="63"/>
      <c r="C49" s="64"/>
      <c r="D49" s="64"/>
      <c r="E49" s="64"/>
      <c r="F49" s="65"/>
      <c r="G49" s="66"/>
      <c r="H49" s="67"/>
    </row>
    <row r="50" spans="2:8" ht="17.25" thickBot="1" x14ac:dyDescent="0.35">
      <c r="B50" s="11" t="s">
        <v>33</v>
      </c>
      <c r="C50" s="68">
        <f>+SUM(C48,C34)</f>
        <v>357176519581</v>
      </c>
      <c r="D50" s="68">
        <f t="shared" ref="D50:G50" si="14">+SUM(D48,D34)</f>
        <v>719126684336.62</v>
      </c>
      <c r="E50" s="68">
        <f t="shared" si="14"/>
        <v>373294811170.58002</v>
      </c>
      <c r="F50" s="68">
        <f>+SUM(F48,F34)</f>
        <v>703008392747.04004</v>
      </c>
      <c r="G50" s="68">
        <f t="shared" si="14"/>
        <v>515841200924.63</v>
      </c>
      <c r="H50" s="69">
        <f t="shared" si="10"/>
        <v>0.73376250731368231</v>
      </c>
    </row>
    <row r="51" spans="2:8" x14ac:dyDescent="0.3">
      <c r="B51" s="3"/>
      <c r="C51" s="4"/>
      <c r="D51" s="4"/>
      <c r="E51" s="4"/>
      <c r="F51" s="4"/>
      <c r="G51" s="4"/>
      <c r="H51" s="5"/>
    </row>
    <row r="52" spans="2:8" x14ac:dyDescent="0.3">
      <c r="G52" s="6"/>
    </row>
    <row r="53" spans="2:8" x14ac:dyDescent="0.3">
      <c r="E53" s="6"/>
    </row>
  </sheetData>
  <mergeCells count="11">
    <mergeCell ref="B37:H37"/>
    <mergeCell ref="B42:H42"/>
    <mergeCell ref="B45:H45"/>
    <mergeCell ref="D4:E4"/>
    <mergeCell ref="B36:H36"/>
    <mergeCell ref="B2:H2"/>
    <mergeCell ref="B3:H3"/>
    <mergeCell ref="B16:H16"/>
    <mergeCell ref="B19:H19"/>
    <mergeCell ref="B30:H30"/>
    <mergeCell ref="B6:H6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RNEC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Marcela Aldana Fajardo</dc:creator>
  <cp:lastModifiedBy>Jean Pierre Zawasdzky Espindola</cp:lastModifiedBy>
  <dcterms:created xsi:type="dcterms:W3CDTF">2016-07-01T19:27:23Z</dcterms:created>
  <dcterms:modified xsi:type="dcterms:W3CDTF">2016-11-23T19:18:06Z</dcterms:modified>
</cp:coreProperties>
</file>